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131111.xml" ContentType="application/vnd.openxmlformats-officedocument.spreadsheetml.revisionLog+xml"/>
  <Override PartName="/xl/revisions/revisionLog181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121.xml" ContentType="application/vnd.openxmlformats-officedocument.spreadsheetml.revisionLog+xml"/>
  <Override PartName="/xl/revisions/revisionLog162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122.xml" ContentType="application/vnd.openxmlformats-officedocument.spreadsheetml.revisionLog+xml"/>
  <Override PartName="/xl/revisions/revisionLog12211.xml" ContentType="application/vnd.openxmlformats-officedocument.spreadsheetml.revisionLog+xml"/>
  <Override PartName="/xl/revisions/revisionLog1212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521111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21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8211.xml" ContentType="application/vnd.openxmlformats-officedocument.spreadsheetml.revisionLog+xml"/>
  <Override PartName="/xl/revisions/revisionLog11012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7112.xml" ContentType="application/vnd.openxmlformats-officedocument.spreadsheetml.revisionLog+xml"/>
  <Override PartName="/xl/revisions/revisionLog182111.xml" ContentType="application/vnd.openxmlformats-officedocument.spreadsheetml.revisionLog+xml"/>
  <Override PartName="/xl/revisions/revisionLog192111.xml" ContentType="application/vnd.openxmlformats-officedocument.spreadsheetml.revisionLog+xml"/>
  <Override PartName="/xl/revisions/revisionLog1101211.xml" ContentType="application/vnd.openxmlformats-officedocument.spreadsheetml.revisionLog+xml"/>
  <Override PartName="/xl/revisions/revisionLog1212.xml" ContentType="application/vnd.openxmlformats-officedocument.spreadsheetml.revisionLog+xml"/>
  <Override PartName="/xl/revisions/revisionLog1312.xml" ContentType="application/vnd.openxmlformats-officedocument.spreadsheetml.revisionLog+xml"/>
  <Override PartName="/xl/revisions/revisionLog1522.xml" ContentType="application/vnd.openxmlformats-officedocument.spreadsheetml.revisionLog+xml"/>
  <Override PartName="/xl/revisions/revisionLog1181.xml" ContentType="application/vnd.openxmlformats-officedocument.spreadsheetml.revisionLog+xml"/>
  <Override PartName="/xl/revisions/revisionLog110121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622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117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421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211111.xml" ContentType="application/vnd.openxmlformats-officedocument.spreadsheetml.revisionLog+xml"/>
  <Override PartName="/xl/revisions/revisionLog1311111.xml" ContentType="application/vnd.openxmlformats-officedocument.spreadsheetml.revisionLog+xml"/>
  <Override PartName="/xl/revisions/revisionLog1411111.xml" ContentType="application/vnd.openxmlformats-officedocument.spreadsheetml.revisionLog+xml"/>
  <Override PartName="/xl/revisions/revisionLog15111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81111.xml" ContentType="application/vnd.openxmlformats-officedocument.spreadsheetml.revisionLog+xml"/>
  <Override PartName="/xl/revisions/revisionLog110111.xml" ContentType="application/vnd.openxmlformats-officedocument.spreadsheetml.revisionLog+xml"/>
  <Override PartName="/xl/revisions/revisionLog11211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52111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4211.xml" ContentType="application/vnd.openxmlformats-officedocument.spreadsheetml.revisionLog+xml"/>
  <Override PartName="/xl/revisions/revisionLog1110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13121.xml" ContentType="application/vnd.openxmlformats-officedocument.spreadsheetml.revisionLog+xml"/>
  <Override PartName="/xl/revisions/revisionLog15211.xml" ContentType="application/vnd.openxmlformats-officedocument.spreadsheetml.revisionLog+xml"/>
  <Override PartName="/xl/revisions/revisionLog182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1101.xml" ContentType="application/vnd.openxmlformats-officedocument.spreadsheetml.revisionLog+xml"/>
  <Override PartName="/xl/revisions/revisionLog11012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112.xml" ContentType="application/vnd.openxmlformats-officedocument.spreadsheetml.revisionLog+xml"/>
  <Override PartName="/xl/revisions/revisionLog131211.xml" ContentType="application/vnd.openxmlformats-officedocument.spreadsheetml.revisionLog+xml"/>
  <Override PartName="/xl/revisions/revisionLog16211.xml" ContentType="application/vnd.openxmlformats-officedocument.spreadsheetml.revisionLog+xml"/>
  <Override PartName="/xl/revisions/revisionLog11221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4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mende\Documents\Stefan\Schule\Sport\JtfO\Wettkampf IV\"/>
    </mc:Choice>
  </mc:AlternateContent>
  <xr:revisionPtr revIDLastSave="0" documentId="8_{1D23528F-9E34-4D9F-BC5D-6C456DD606B1}" xr6:coauthVersionLast="45" xr6:coauthVersionMax="45" xr10:uidLastSave="{00000000-0000-0000-0000-000000000000}"/>
  <workbookProtection lockStructure="1" lockRevision="1"/>
  <bookViews>
    <workbookView xWindow="-108" yWindow="-108" windowWidth="23256" windowHeight="12576" tabRatio="1000" activeTab="2" xr2:uid="{00000000-000D-0000-FFFF-FFFF00000000}"/>
  </bookViews>
  <sheets>
    <sheet name="Titelblatt WK IV,1 Mädchen" sheetId="1" r:id="rId1"/>
    <sheet name="WK_IV,1_Mädchen" sheetId="2" r:id="rId2"/>
    <sheet name="Titelblatt sonstige" sheetId="3" r:id="rId3"/>
    <sheet name="WK_IV,2_Mädchen" sheetId="4" r:id="rId4"/>
    <sheet name="WK_IV,1_Jungen" sheetId="5" r:id="rId5"/>
    <sheet name="WK_IV,2_Jungen" sheetId="6" r:id="rId6"/>
  </sheets>
  <definedNames>
    <definedName name="_xlnm._FilterDatabase" localSheetId="0" hidden="1">'Titelblatt WK IV,1 Mädchen'!#REF!</definedName>
    <definedName name="_xlnm._FilterDatabase" localSheetId="4" hidden="1">'WK_IV,1_Jungen'!#REF!</definedName>
    <definedName name="_xlnm._FilterDatabase" localSheetId="1" hidden="1">'WK_IV,1_Mädchen'!#REF!</definedName>
    <definedName name="_xlnm._FilterDatabase" localSheetId="5" hidden="1">'WK_IV,2_Jungen'!#REF!</definedName>
    <definedName name="_xlnm._FilterDatabase" localSheetId="3" hidden="1">'WK_IV,2_Mädchen'!#REF!</definedName>
    <definedName name="_xlnm.Print_Area" localSheetId="0">'Titelblatt WK IV,1 Mädchen'!$A$1:$I$32</definedName>
    <definedName name="_xlnm.Print_Area" localSheetId="4">'WK_IV,1_Jungen'!$A$1:$U$172</definedName>
    <definedName name="_xlnm.Print_Area" localSheetId="1">'WK_IV,1_Mädchen'!$A$1:$U$244</definedName>
    <definedName name="_xlnm.Print_Area" localSheetId="5">'WK_IV,2_Jungen'!$A$1:$U$172</definedName>
    <definedName name="_xlnm.Print_Area" localSheetId="3">'WK_IV,2_Mädchen'!$A$1:$U$172</definedName>
    <definedName name="Z_214C577A_27AC_4F09_9C88_64A1D6B895AE_.wvu.PrintArea" localSheetId="0" hidden="1">'Titelblatt WK IV,1 Mädchen'!$A$1:$I$32</definedName>
    <definedName name="Z_214C577A_27AC_4F09_9C88_64A1D6B895AE_.wvu.PrintArea" localSheetId="4" hidden="1">'WK_IV,1_Jungen'!$A$1:$U$172</definedName>
    <definedName name="Z_214C577A_27AC_4F09_9C88_64A1D6B895AE_.wvu.PrintArea" localSheetId="1" hidden="1">'WK_IV,1_Mädchen'!$A$1:$U$244</definedName>
    <definedName name="Z_214C577A_27AC_4F09_9C88_64A1D6B895AE_.wvu.PrintArea" localSheetId="5" hidden="1">'WK_IV,2_Jungen'!$A$1:$U$172</definedName>
    <definedName name="Z_214C577A_27AC_4F09_9C88_64A1D6B895AE_.wvu.PrintArea" localSheetId="3" hidden="1">'WK_IV,2_Mädchen'!$A$1:$U$172</definedName>
    <definedName name="Z_214C577A_27AC_4F09_9C88_64A1D6B895AE_.wvu.Rows" localSheetId="4" hidden="1">'WK_IV,1_Jungen'!$8:$8</definedName>
    <definedName name="Z_BD50EC88_8DF9_4D4A_94D9_54E1156DA798_.wvu.PrintArea" localSheetId="0" hidden="1">'Titelblatt WK IV,1 Mädchen'!$A$1:$I$32</definedName>
    <definedName name="Z_BD50EC88_8DF9_4D4A_94D9_54E1156DA798_.wvu.PrintArea" localSheetId="4" hidden="1">'WK_IV,1_Jungen'!$A$1:$U$172</definedName>
    <definedName name="Z_BD50EC88_8DF9_4D4A_94D9_54E1156DA798_.wvu.PrintArea" localSheetId="1" hidden="1">'WK_IV,1_Mädchen'!$A$1:$U$244</definedName>
    <definedName name="Z_BD50EC88_8DF9_4D4A_94D9_54E1156DA798_.wvu.PrintArea" localSheetId="5" hidden="1">'WK_IV,2_Jungen'!$A$1:$U$172</definedName>
    <definedName name="Z_BD50EC88_8DF9_4D4A_94D9_54E1156DA798_.wvu.PrintArea" localSheetId="3" hidden="1">'WK_IV,2_Mädchen'!$A$1:$U$172</definedName>
    <definedName name="Z_BD50EC88_8DF9_4D4A_94D9_54E1156DA798_.wvu.Rows" localSheetId="4" hidden="1">'WK_IV,1_Jungen'!$8:$8</definedName>
    <definedName name="Z_E633A64A_A8F5_4D3D_BBE1_1092D3FCDE54_.wvu.PrintArea" localSheetId="0" hidden="1">'Titelblatt WK IV,1 Mädchen'!$A$1:$I$32</definedName>
    <definedName name="Z_E633A64A_A8F5_4D3D_BBE1_1092D3FCDE54_.wvu.PrintArea" localSheetId="4" hidden="1">'WK_IV,1_Jungen'!$A$1:$U$172</definedName>
    <definedName name="Z_E633A64A_A8F5_4D3D_BBE1_1092D3FCDE54_.wvu.PrintArea" localSheetId="1" hidden="1">'WK_IV,1_Mädchen'!$A$1:$U$244</definedName>
    <definedName name="Z_E633A64A_A8F5_4D3D_BBE1_1092D3FCDE54_.wvu.PrintArea" localSheetId="5" hidden="1">'WK_IV,2_Jungen'!$A$1:$U$172</definedName>
    <definedName name="Z_E633A64A_A8F5_4D3D_BBE1_1092D3FCDE54_.wvu.PrintArea" localSheetId="3" hidden="1">'WK_IV,2_Mädchen'!$A$1:$U$172</definedName>
    <definedName name="Z_E633A64A_A8F5_4D3D_BBE1_1092D3FCDE54_.wvu.Rows" localSheetId="4" hidden="1">'WK_IV,1_Jungen'!$8:$8</definedName>
  </definedNames>
  <calcPr calcId="191029" concurrentCalc="0"/>
  <customWorkbookViews>
    <customWorkbookView name="mende - Persönliche Ansicht" guid="{E633A64A-A8F5-4D3D-BBE1-1092D3FCDE54}" mergeInterval="0" personalView="1" maximized="1" xWindow="-9" yWindow="-9" windowWidth="1938" windowHeight="1048" tabRatio="1000" activeSheetId="3"/>
    <customWorkbookView name="Stefan - Persönliche Ansicht" guid="{BD50EC88-8DF9-4D4A-94D9-54E1156DA798}" mergeInterval="0" personalView="1" maximized="1" xWindow="1" yWindow="1" windowWidth="1424" windowHeight="657" tabRatio="1000" activeSheetId="2"/>
    <customWorkbookView name="Petermann Enrico - Persönliche Ansicht" guid="{214C577A-27AC-4F09-9C88-64A1D6B895AE}" mergeInterval="0" personalView="1" maximized="1" windowWidth="1020" windowHeight="375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2" i="6" l="1"/>
  <c r="U22" i="6"/>
  <c r="E157" i="6"/>
  <c r="D157" i="6"/>
  <c r="R156" i="6"/>
  <c r="O156" i="6"/>
  <c r="L155" i="6"/>
  <c r="F157" i="6"/>
  <c r="U152" i="6"/>
  <c r="E147" i="6"/>
  <c r="D147" i="6"/>
  <c r="R146" i="6"/>
  <c r="O146" i="6"/>
  <c r="L145" i="6"/>
  <c r="F147" i="6"/>
  <c r="U142" i="6"/>
  <c r="E137" i="6"/>
  <c r="D137" i="6"/>
  <c r="R136" i="6"/>
  <c r="O136" i="6"/>
  <c r="L135" i="6"/>
  <c r="F137" i="6"/>
  <c r="U132" i="6"/>
  <c r="E127" i="6"/>
  <c r="D127" i="6"/>
  <c r="R126" i="6"/>
  <c r="O126" i="6"/>
  <c r="L125" i="6"/>
  <c r="F127" i="6"/>
  <c r="U122" i="6"/>
  <c r="E117" i="6"/>
  <c r="D117" i="6"/>
  <c r="R116" i="6"/>
  <c r="O116" i="6"/>
  <c r="L115" i="6"/>
  <c r="F117" i="6"/>
  <c r="U112" i="6"/>
  <c r="E107" i="6"/>
  <c r="D107" i="6"/>
  <c r="R106" i="6"/>
  <c r="O106" i="6"/>
  <c r="L105" i="6"/>
  <c r="F107" i="6"/>
  <c r="U102" i="6"/>
  <c r="E97" i="6"/>
  <c r="D97" i="6"/>
  <c r="R96" i="6"/>
  <c r="O96" i="6"/>
  <c r="L95" i="6"/>
  <c r="F97" i="6"/>
  <c r="U92" i="6"/>
  <c r="E87" i="6"/>
  <c r="D87" i="6"/>
  <c r="R86" i="6"/>
  <c r="O86" i="6"/>
  <c r="L85" i="6"/>
  <c r="F87" i="6"/>
  <c r="U82" i="6"/>
  <c r="E77" i="6"/>
  <c r="D77" i="6"/>
  <c r="R76" i="6"/>
  <c r="O76" i="6"/>
  <c r="L75" i="6"/>
  <c r="F77" i="6"/>
  <c r="U72" i="6"/>
  <c r="E67" i="6"/>
  <c r="D67" i="6"/>
  <c r="R66" i="6"/>
  <c r="O66" i="6"/>
  <c r="L65" i="6"/>
  <c r="F67" i="6"/>
  <c r="U62" i="6"/>
  <c r="E57" i="6"/>
  <c r="D57" i="6"/>
  <c r="R56" i="6"/>
  <c r="O56" i="6"/>
  <c r="L55" i="6"/>
  <c r="F57" i="6"/>
  <c r="U52" i="6"/>
  <c r="E47" i="6"/>
  <c r="E17" i="6"/>
  <c r="E27" i="6"/>
  <c r="E37" i="6"/>
  <c r="E48" i="6"/>
  <c r="D47" i="6"/>
  <c r="D17" i="6"/>
  <c r="D27" i="6"/>
  <c r="D37" i="6"/>
  <c r="D78" i="6"/>
  <c r="R46" i="6"/>
  <c r="O46" i="6"/>
  <c r="L45" i="6"/>
  <c r="F47" i="6"/>
  <c r="U42" i="6"/>
  <c r="R36" i="6"/>
  <c r="O36" i="6"/>
  <c r="O16" i="6"/>
  <c r="O26" i="6"/>
  <c r="O37" i="6"/>
  <c r="L35" i="6"/>
  <c r="F37" i="6"/>
  <c r="U32" i="6"/>
  <c r="R26" i="6"/>
  <c r="O27" i="6"/>
  <c r="L25" i="6"/>
  <c r="F27" i="6"/>
  <c r="R16" i="6"/>
  <c r="O57" i="6"/>
  <c r="L15" i="6"/>
  <c r="F17" i="6"/>
  <c r="R47" i="6"/>
  <c r="O47" i="6"/>
  <c r="R17" i="6"/>
  <c r="O17" i="6"/>
  <c r="E148" i="6"/>
  <c r="U12" i="5"/>
  <c r="L15" i="5"/>
  <c r="F17" i="5"/>
  <c r="O16" i="5"/>
  <c r="R16" i="5"/>
  <c r="D17" i="5"/>
  <c r="E17" i="5"/>
  <c r="U22" i="5"/>
  <c r="L25" i="5"/>
  <c r="F27" i="5"/>
  <c r="O26" i="5"/>
  <c r="R26" i="5"/>
  <c r="D27" i="5"/>
  <c r="E27" i="5"/>
  <c r="U32" i="5"/>
  <c r="L35" i="5"/>
  <c r="F37" i="5"/>
  <c r="O36" i="5"/>
  <c r="R36" i="5"/>
  <c r="D37" i="5"/>
  <c r="E37" i="5"/>
  <c r="U42" i="5"/>
  <c r="L45" i="5"/>
  <c r="F47" i="5"/>
  <c r="O46" i="5"/>
  <c r="O66" i="5"/>
  <c r="O56" i="5"/>
  <c r="O76" i="5"/>
  <c r="O86" i="5"/>
  <c r="O96" i="5"/>
  <c r="O106" i="5"/>
  <c r="O116" i="5"/>
  <c r="O126" i="5"/>
  <c r="O136" i="5"/>
  <c r="O146" i="5"/>
  <c r="O156" i="5"/>
  <c r="O67" i="5"/>
  <c r="R46" i="5"/>
  <c r="D47" i="5"/>
  <c r="E47" i="5"/>
  <c r="U52" i="5"/>
  <c r="L55" i="5"/>
  <c r="F57" i="5"/>
  <c r="R56" i="5"/>
  <c r="D57" i="5"/>
  <c r="E57" i="5"/>
  <c r="U62" i="5"/>
  <c r="L65" i="5"/>
  <c r="F67" i="5"/>
  <c r="R66" i="5"/>
  <c r="D67" i="5"/>
  <c r="E67" i="5"/>
  <c r="U72" i="5"/>
  <c r="L75" i="5"/>
  <c r="F77" i="5"/>
  <c r="R76" i="5"/>
  <c r="D77" i="5"/>
  <c r="E77" i="5"/>
  <c r="U82" i="5"/>
  <c r="L85" i="5"/>
  <c r="F87" i="5"/>
  <c r="R86" i="5"/>
  <c r="D87" i="5"/>
  <c r="E87" i="5"/>
  <c r="U92" i="5"/>
  <c r="L95" i="5"/>
  <c r="R96" i="5"/>
  <c r="D97" i="5"/>
  <c r="E97" i="5"/>
  <c r="F97" i="5"/>
  <c r="U102" i="5"/>
  <c r="L105" i="5"/>
  <c r="R106" i="5"/>
  <c r="D107" i="5"/>
  <c r="E107" i="5"/>
  <c r="F107" i="5"/>
  <c r="U112" i="5"/>
  <c r="L115" i="5"/>
  <c r="R116" i="5"/>
  <c r="D117" i="5"/>
  <c r="E117" i="5"/>
  <c r="F117" i="5"/>
  <c r="U122" i="5"/>
  <c r="L125" i="5"/>
  <c r="R126" i="5"/>
  <c r="D127" i="5"/>
  <c r="E127" i="5"/>
  <c r="F127" i="5"/>
  <c r="U132" i="5"/>
  <c r="L135" i="5"/>
  <c r="R136" i="5"/>
  <c r="D137" i="5"/>
  <c r="E137" i="5"/>
  <c r="F137" i="5"/>
  <c r="R146" i="5"/>
  <c r="R156" i="5"/>
  <c r="R137" i="5"/>
  <c r="U142" i="5"/>
  <c r="L145" i="5"/>
  <c r="D147" i="5"/>
  <c r="E147" i="5"/>
  <c r="F147" i="5"/>
  <c r="R147" i="5"/>
  <c r="U152" i="5"/>
  <c r="L155" i="5"/>
  <c r="D157" i="5"/>
  <c r="E157" i="5"/>
  <c r="F157" i="5"/>
  <c r="R157" i="5"/>
  <c r="U12" i="4"/>
  <c r="L15" i="4"/>
  <c r="F17" i="4"/>
  <c r="O16" i="4"/>
  <c r="R16" i="4"/>
  <c r="D17" i="4"/>
  <c r="E17" i="4"/>
  <c r="U22" i="4"/>
  <c r="L25" i="4"/>
  <c r="F27" i="4"/>
  <c r="O26" i="4"/>
  <c r="R26" i="4"/>
  <c r="D27" i="4"/>
  <c r="E27" i="4"/>
  <c r="E37" i="4"/>
  <c r="E47" i="4"/>
  <c r="E57" i="4"/>
  <c r="E87" i="4"/>
  <c r="E67" i="4"/>
  <c r="E77" i="4"/>
  <c r="E97" i="4"/>
  <c r="E107" i="4"/>
  <c r="E117" i="4"/>
  <c r="E127" i="4"/>
  <c r="E137" i="4"/>
  <c r="E147" i="4"/>
  <c r="E157" i="4"/>
  <c r="E88" i="4"/>
  <c r="U32" i="4"/>
  <c r="L35" i="4"/>
  <c r="F37" i="4"/>
  <c r="O36" i="4"/>
  <c r="R36" i="4"/>
  <c r="D37" i="4"/>
  <c r="U42" i="4"/>
  <c r="L45" i="4"/>
  <c r="F47" i="4"/>
  <c r="O46" i="4"/>
  <c r="R46" i="4"/>
  <c r="D47" i="4"/>
  <c r="U52" i="4"/>
  <c r="L55" i="4"/>
  <c r="F57" i="4"/>
  <c r="O56" i="4"/>
  <c r="R56" i="4"/>
  <c r="D57" i="4"/>
  <c r="U62" i="4"/>
  <c r="L65" i="4"/>
  <c r="O66" i="4"/>
  <c r="R66" i="4"/>
  <c r="D67" i="4"/>
  <c r="F67" i="4"/>
  <c r="U72" i="4"/>
  <c r="L75" i="4"/>
  <c r="O76" i="4"/>
  <c r="R76" i="4"/>
  <c r="D77" i="4"/>
  <c r="F77" i="4"/>
  <c r="U82" i="4"/>
  <c r="L85" i="4"/>
  <c r="O86" i="4"/>
  <c r="R86" i="4"/>
  <c r="D87" i="4"/>
  <c r="F87" i="4"/>
  <c r="U92" i="4"/>
  <c r="L95" i="4"/>
  <c r="O96" i="4"/>
  <c r="R96" i="4"/>
  <c r="D97" i="4"/>
  <c r="F97" i="4"/>
  <c r="U102" i="4"/>
  <c r="L105" i="4"/>
  <c r="O106" i="4"/>
  <c r="R106" i="4"/>
  <c r="D107" i="4"/>
  <c r="F107" i="4"/>
  <c r="U112" i="4"/>
  <c r="L115" i="4"/>
  <c r="O116" i="4"/>
  <c r="R116" i="4"/>
  <c r="D117" i="4"/>
  <c r="F117" i="4"/>
  <c r="U122" i="4"/>
  <c r="L125" i="4"/>
  <c r="O126" i="4"/>
  <c r="R126" i="4"/>
  <c r="D127" i="4"/>
  <c r="F127" i="4"/>
  <c r="U132" i="4"/>
  <c r="L135" i="4"/>
  <c r="O136" i="4"/>
  <c r="R136" i="4"/>
  <c r="D137" i="4"/>
  <c r="F137" i="4"/>
  <c r="E138" i="4"/>
  <c r="U142" i="4"/>
  <c r="L145" i="4"/>
  <c r="O146" i="4"/>
  <c r="R146" i="4"/>
  <c r="D147" i="4"/>
  <c r="F147" i="4"/>
  <c r="E148" i="4"/>
  <c r="U152" i="4"/>
  <c r="L155" i="4"/>
  <c r="O156" i="4"/>
  <c r="R156" i="4"/>
  <c r="D157" i="4"/>
  <c r="F157" i="4"/>
  <c r="R157" i="4"/>
  <c r="U12" i="2"/>
  <c r="L15" i="2"/>
  <c r="F17" i="2"/>
  <c r="O16" i="2"/>
  <c r="R16" i="2"/>
  <c r="D17" i="2"/>
  <c r="E17" i="2"/>
  <c r="U22" i="2"/>
  <c r="L25" i="2"/>
  <c r="F27" i="2"/>
  <c r="O26" i="2"/>
  <c r="R26" i="2"/>
  <c r="D27" i="2"/>
  <c r="E27" i="2"/>
  <c r="U32" i="2"/>
  <c r="L35" i="2"/>
  <c r="F37" i="2"/>
  <c r="O36" i="2"/>
  <c r="O216" i="2"/>
  <c r="R36" i="2"/>
  <c r="D37" i="2"/>
  <c r="E37" i="2"/>
  <c r="U42" i="2"/>
  <c r="L45" i="2"/>
  <c r="F47" i="2"/>
  <c r="O46" i="2"/>
  <c r="R46" i="2"/>
  <c r="D47" i="2"/>
  <c r="E47" i="2"/>
  <c r="U52" i="2"/>
  <c r="L55" i="2"/>
  <c r="F57" i="2"/>
  <c r="O56" i="2"/>
  <c r="R56" i="2"/>
  <c r="D57" i="2"/>
  <c r="D67" i="2"/>
  <c r="D77" i="2"/>
  <c r="D87" i="2"/>
  <c r="D97" i="2"/>
  <c r="D107" i="2"/>
  <c r="D117" i="2"/>
  <c r="D127" i="2"/>
  <c r="D137" i="2"/>
  <c r="D147" i="2"/>
  <c r="D157" i="2"/>
  <c r="D167" i="2"/>
  <c r="D177" i="2"/>
  <c r="D187" i="2"/>
  <c r="D197" i="2"/>
  <c r="D207" i="2"/>
  <c r="D217" i="2"/>
  <c r="D58" i="2"/>
  <c r="E57" i="2"/>
  <c r="U62" i="2"/>
  <c r="L65" i="2"/>
  <c r="F67" i="2"/>
  <c r="O66" i="2"/>
  <c r="R66" i="2"/>
  <c r="E67" i="2"/>
  <c r="U72" i="2"/>
  <c r="L75" i="2"/>
  <c r="F77" i="2"/>
  <c r="O76" i="2"/>
  <c r="R76" i="2"/>
  <c r="E77" i="2"/>
  <c r="U82" i="2"/>
  <c r="L85" i="2"/>
  <c r="F87" i="2"/>
  <c r="O86" i="2"/>
  <c r="R86" i="2"/>
  <c r="D88" i="2"/>
  <c r="E87" i="2"/>
  <c r="U92" i="2"/>
  <c r="L95" i="2"/>
  <c r="F97" i="2"/>
  <c r="O96" i="2"/>
  <c r="O146" i="2"/>
  <c r="O106" i="2"/>
  <c r="O116" i="2"/>
  <c r="O126" i="2"/>
  <c r="O136" i="2"/>
  <c r="O156" i="2"/>
  <c r="O166" i="2"/>
  <c r="O176" i="2"/>
  <c r="O186" i="2"/>
  <c r="O196" i="2"/>
  <c r="O206" i="2"/>
  <c r="O147" i="2"/>
  <c r="R96" i="2"/>
  <c r="E97" i="2"/>
  <c r="U102" i="2"/>
  <c r="L105" i="2"/>
  <c r="F107" i="2"/>
  <c r="R106" i="2"/>
  <c r="E107" i="2"/>
  <c r="U112" i="2"/>
  <c r="L115" i="2"/>
  <c r="F117" i="2"/>
  <c r="R116" i="2"/>
  <c r="R126" i="2"/>
  <c r="R136" i="2"/>
  <c r="R146" i="2"/>
  <c r="R156" i="2"/>
  <c r="R166" i="2"/>
  <c r="R176" i="2"/>
  <c r="R186" i="2"/>
  <c r="R196" i="2"/>
  <c r="R206" i="2"/>
  <c r="R216" i="2"/>
  <c r="R67" i="2"/>
  <c r="E117" i="2"/>
  <c r="U122" i="2"/>
  <c r="L125" i="2"/>
  <c r="F127" i="2"/>
  <c r="E127" i="2"/>
  <c r="U132" i="2"/>
  <c r="L135" i="2"/>
  <c r="F137" i="2"/>
  <c r="E137" i="2"/>
  <c r="D138" i="2"/>
  <c r="U142" i="2"/>
  <c r="L145" i="2"/>
  <c r="F147" i="2"/>
  <c r="E147" i="2"/>
  <c r="U152" i="2"/>
  <c r="L155" i="2"/>
  <c r="F157" i="2"/>
  <c r="E157" i="2"/>
  <c r="U162" i="2"/>
  <c r="L165" i="2"/>
  <c r="F167" i="2"/>
  <c r="O167" i="2"/>
  <c r="D168" i="2"/>
  <c r="E167" i="2"/>
  <c r="U172" i="2"/>
  <c r="L175" i="2"/>
  <c r="F177" i="2"/>
  <c r="D178" i="2"/>
  <c r="E177" i="2"/>
  <c r="E187" i="2"/>
  <c r="E197" i="2"/>
  <c r="E207" i="2"/>
  <c r="E217" i="2"/>
  <c r="E148" i="2"/>
  <c r="U182" i="2"/>
  <c r="L185" i="2"/>
  <c r="F187" i="2"/>
  <c r="D188" i="2"/>
  <c r="O187" i="2"/>
  <c r="U192" i="2"/>
  <c r="L195" i="2"/>
  <c r="D198" i="2"/>
  <c r="F197" i="2"/>
  <c r="U202" i="2"/>
  <c r="L205" i="2"/>
  <c r="F207" i="2"/>
  <c r="R207" i="2"/>
  <c r="D208" i="2"/>
  <c r="U212" i="2"/>
  <c r="L215" i="2"/>
  <c r="F217" i="2"/>
  <c r="D218" i="2"/>
  <c r="E58" i="4"/>
  <c r="O207" i="2"/>
  <c r="O157" i="2"/>
  <c r="D128" i="2"/>
  <c r="D118" i="2"/>
  <c r="D108" i="2"/>
  <c r="D98" i="2"/>
  <c r="D48" i="2"/>
  <c r="D28" i="2"/>
  <c r="D78" i="2"/>
  <c r="D68" i="2"/>
  <c r="D18" i="2"/>
  <c r="R57" i="2"/>
  <c r="R47" i="2"/>
  <c r="R197" i="2"/>
  <c r="R187" i="2"/>
  <c r="R167" i="2"/>
  <c r="R147" i="2"/>
  <c r="R137" i="2"/>
  <c r="R27" i="2"/>
  <c r="R157" i="2"/>
  <c r="R127" i="2"/>
  <c r="R117" i="2"/>
  <c r="R107" i="2"/>
  <c r="R87" i="2"/>
  <c r="R77" i="2"/>
  <c r="R37" i="2"/>
  <c r="O117" i="2"/>
  <c r="O97" i="2"/>
  <c r="O87" i="2"/>
  <c r="O77" i="2"/>
  <c r="O67" i="2"/>
  <c r="O57" i="2"/>
  <c r="U57" i="2"/>
  <c r="G57" i="2"/>
  <c r="O47" i="2"/>
  <c r="O37" i="2"/>
  <c r="O27" i="2"/>
  <c r="U27" i="2"/>
  <c r="G27" i="2"/>
  <c r="E108" i="2"/>
  <c r="O127" i="2"/>
  <c r="U127" i="2"/>
  <c r="G127" i="2"/>
  <c r="O17" i="2"/>
  <c r="R17" i="2"/>
  <c r="E148" i="5"/>
  <c r="E128" i="5"/>
  <c r="E98" i="5"/>
  <c r="E158" i="5"/>
  <c r="E138" i="5"/>
  <c r="E118" i="5"/>
  <c r="E28" i="5"/>
  <c r="D98" i="5"/>
  <c r="D78" i="5"/>
  <c r="D158" i="5"/>
  <c r="D148" i="5"/>
  <c r="D138" i="5"/>
  <c r="D128" i="5"/>
  <c r="D58" i="5"/>
  <c r="D88" i="5"/>
  <c r="D48" i="5"/>
  <c r="D108" i="5"/>
  <c r="D108" i="4"/>
  <c r="D148" i="4"/>
  <c r="D28" i="4"/>
  <c r="D128" i="4"/>
  <c r="D118" i="4"/>
  <c r="E88" i="5"/>
  <c r="E78" i="5"/>
  <c r="E68" i="5"/>
  <c r="E58" i="5"/>
  <c r="E48" i="5"/>
  <c r="E18" i="5"/>
  <c r="D118" i="5"/>
  <c r="D38" i="5"/>
  <c r="D28" i="5"/>
  <c r="D18" i="5"/>
  <c r="E108" i="5"/>
  <c r="E128" i="4"/>
  <c r="E118" i="4"/>
  <c r="R97" i="5"/>
  <c r="D98" i="4"/>
  <c r="D78" i="4"/>
  <c r="R107" i="5"/>
  <c r="O147" i="5"/>
  <c r="O107" i="5"/>
  <c r="U107" i="5"/>
  <c r="G107" i="5"/>
  <c r="O157" i="5"/>
  <c r="U157" i="5"/>
  <c r="G157" i="5"/>
  <c r="O137" i="5"/>
  <c r="U137" i="5"/>
  <c r="G137" i="5"/>
  <c r="O77" i="5"/>
  <c r="O117" i="5"/>
  <c r="O97" i="5"/>
  <c r="O87" i="5"/>
  <c r="O27" i="5"/>
  <c r="R17" i="5"/>
  <c r="O17" i="5"/>
  <c r="U17" i="5"/>
  <c r="G17" i="5"/>
  <c r="U147" i="5"/>
  <c r="G147" i="5"/>
  <c r="R47" i="5"/>
  <c r="R37" i="5"/>
  <c r="O37" i="5"/>
  <c r="U37" i="5"/>
  <c r="G37" i="5"/>
  <c r="R27" i="5"/>
  <c r="U27" i="5"/>
  <c r="G27" i="5"/>
  <c r="R87" i="5"/>
  <c r="R77" i="5"/>
  <c r="R67" i="5"/>
  <c r="R57" i="5"/>
  <c r="O57" i="5"/>
  <c r="O47" i="5"/>
  <c r="O147" i="4"/>
  <c r="O127" i="4"/>
  <c r="O117" i="4"/>
  <c r="R17" i="4"/>
  <c r="R47" i="4"/>
  <c r="R37" i="4"/>
  <c r="R27" i="4"/>
  <c r="R137" i="4"/>
  <c r="R127" i="4"/>
  <c r="R117" i="4"/>
  <c r="R107" i="4"/>
  <c r="R97" i="4"/>
  <c r="R87" i="4"/>
  <c r="R77" i="4"/>
  <c r="R67" i="4"/>
  <c r="O97" i="4"/>
  <c r="O87" i="4"/>
  <c r="O77" i="4"/>
  <c r="U77" i="4"/>
  <c r="G77" i="4"/>
  <c r="O67" i="4"/>
  <c r="O57" i="4"/>
  <c r="O47" i="4"/>
  <c r="O37" i="4"/>
  <c r="O27" i="4"/>
  <c r="E48" i="4"/>
  <c r="D38" i="4"/>
  <c r="E28" i="4"/>
  <c r="D18" i="4"/>
  <c r="D48" i="4"/>
  <c r="E38" i="4"/>
  <c r="E38" i="2"/>
  <c r="D38" i="2"/>
  <c r="E88" i="2"/>
  <c r="E78" i="2"/>
  <c r="E68" i="2"/>
  <c r="E58" i="2"/>
  <c r="E48" i="2"/>
  <c r="E28" i="2"/>
  <c r="E18" i="2"/>
  <c r="U77" i="5"/>
  <c r="G77" i="5"/>
  <c r="U117" i="4"/>
  <c r="G117" i="4"/>
  <c r="U37" i="4"/>
  <c r="G37" i="4"/>
  <c r="U97" i="4"/>
  <c r="G97" i="4"/>
  <c r="E178" i="2"/>
  <c r="E218" i="2"/>
  <c r="E198" i="2"/>
  <c r="E188" i="2"/>
  <c r="E118" i="2"/>
  <c r="E138" i="2"/>
  <c r="E208" i="2"/>
  <c r="D158" i="2"/>
  <c r="D148" i="2"/>
  <c r="E98" i="2"/>
  <c r="E128" i="2"/>
  <c r="E168" i="2"/>
  <c r="E158" i="2"/>
  <c r="O107" i="2"/>
  <c r="O137" i="2"/>
  <c r="O217" i="2"/>
  <c r="O197" i="2"/>
  <c r="O177" i="2"/>
  <c r="R177" i="2"/>
  <c r="U177" i="2"/>
  <c r="G177" i="2"/>
  <c r="U67" i="2"/>
  <c r="G67" i="2"/>
  <c r="U157" i="2"/>
  <c r="G157" i="2"/>
  <c r="R217" i="2"/>
  <c r="R97" i="2"/>
  <c r="U217" i="2"/>
  <c r="G217" i="2"/>
  <c r="U137" i="2"/>
  <c r="G137" i="2"/>
  <c r="U207" i="2"/>
  <c r="G207" i="2"/>
  <c r="U107" i="2"/>
  <c r="G107" i="2"/>
  <c r="U147" i="2"/>
  <c r="G147" i="2"/>
  <c r="U187" i="2"/>
  <c r="G187" i="2"/>
  <c r="U167" i="2"/>
  <c r="G167" i="2"/>
  <c r="U197" i="2"/>
  <c r="G197" i="2"/>
  <c r="U87" i="2"/>
  <c r="G87" i="2"/>
  <c r="U117" i="2"/>
  <c r="G117" i="2"/>
  <c r="U37" i="2"/>
  <c r="G37" i="2"/>
  <c r="U17" i="2"/>
  <c r="G17" i="2"/>
  <c r="U77" i="2"/>
  <c r="G77" i="2"/>
  <c r="U47" i="2"/>
  <c r="G47" i="2"/>
  <c r="U97" i="2"/>
  <c r="G97" i="2"/>
  <c r="G98" i="2"/>
  <c r="F98" i="2"/>
  <c r="H98" i="2"/>
  <c r="F38" i="2"/>
  <c r="F78" i="2"/>
  <c r="F118" i="2"/>
  <c r="F158" i="2"/>
  <c r="F198" i="2"/>
  <c r="F28" i="2"/>
  <c r="F68" i="2"/>
  <c r="F108" i="2"/>
  <c r="F148" i="2"/>
  <c r="F188" i="2"/>
  <c r="F128" i="2"/>
  <c r="F168" i="2"/>
  <c r="F18" i="2"/>
  <c r="F58" i="2"/>
  <c r="F138" i="2"/>
  <c r="F178" i="2"/>
  <c r="F218" i="2"/>
  <c r="F48" i="2"/>
  <c r="F88" i="2"/>
  <c r="F208" i="2"/>
  <c r="E38" i="5"/>
  <c r="O157" i="6"/>
  <c r="D68" i="5"/>
  <c r="E98" i="6"/>
  <c r="E118" i="6"/>
  <c r="E158" i="6"/>
  <c r="D128" i="6"/>
  <c r="D108" i="6"/>
  <c r="D88" i="6"/>
  <c r="D48" i="6"/>
  <c r="D68" i="6"/>
  <c r="D38" i="6"/>
  <c r="R57" i="6"/>
  <c r="E78" i="6"/>
  <c r="E58" i="6"/>
  <c r="E38" i="6"/>
  <c r="E138" i="6"/>
  <c r="E28" i="6"/>
  <c r="E18" i="6"/>
  <c r="D148" i="6"/>
  <c r="R87" i="6"/>
  <c r="R137" i="6"/>
  <c r="R127" i="6"/>
  <c r="R117" i="6"/>
  <c r="R157" i="6"/>
  <c r="R67" i="6"/>
  <c r="R107" i="6"/>
  <c r="R77" i="6"/>
  <c r="R147" i="6"/>
  <c r="R97" i="6"/>
  <c r="R27" i="6"/>
  <c r="U27" i="6"/>
  <c r="G27" i="6"/>
  <c r="R37" i="6"/>
  <c r="U37" i="6"/>
  <c r="G37" i="6"/>
  <c r="E128" i="6"/>
  <c r="E108" i="6"/>
  <c r="E68" i="6"/>
  <c r="E88" i="6"/>
  <c r="R147" i="4"/>
  <c r="U147" i="4"/>
  <c r="G147" i="4"/>
  <c r="R57" i="4"/>
  <c r="U57" i="4"/>
  <c r="G57" i="4"/>
  <c r="O137" i="6"/>
  <c r="U137" i="6"/>
  <c r="G137" i="6"/>
  <c r="U127" i="4"/>
  <c r="G127" i="4"/>
  <c r="O107" i="4"/>
  <c r="O17" i="4"/>
  <c r="U17" i="4"/>
  <c r="G17" i="4"/>
  <c r="U107" i="4"/>
  <c r="G107" i="4"/>
  <c r="O137" i="4"/>
  <c r="U137" i="4"/>
  <c r="G137" i="4"/>
  <c r="O157" i="4"/>
  <c r="U157" i="4"/>
  <c r="G157" i="4"/>
  <c r="D158" i="6"/>
  <c r="D28" i="6"/>
  <c r="D118" i="6"/>
  <c r="D18" i="6"/>
  <c r="D138" i="6"/>
  <c r="D98" i="6"/>
  <c r="D58" i="6"/>
  <c r="U27" i="4"/>
  <c r="G27" i="4"/>
  <c r="U47" i="4"/>
  <c r="G47" i="4"/>
  <c r="F18" i="6"/>
  <c r="F48" i="6"/>
  <c r="F68" i="6"/>
  <c r="F88" i="6"/>
  <c r="F108" i="6"/>
  <c r="F128" i="6"/>
  <c r="F148" i="6"/>
  <c r="F28" i="6"/>
  <c r="F38" i="6"/>
  <c r="F58" i="6"/>
  <c r="F78" i="6"/>
  <c r="F98" i="6"/>
  <c r="F118" i="6"/>
  <c r="F138" i="6"/>
  <c r="F158" i="6"/>
  <c r="U67" i="4"/>
  <c r="G67" i="4"/>
  <c r="U87" i="4"/>
  <c r="G68" i="4"/>
  <c r="G87" i="4"/>
  <c r="E158" i="4"/>
  <c r="E98" i="4"/>
  <c r="E108" i="4"/>
  <c r="E78" i="4"/>
  <c r="E68" i="4"/>
  <c r="E18" i="4"/>
  <c r="R117" i="5"/>
  <c r="U117" i="5"/>
  <c r="G117" i="5"/>
  <c r="F48" i="4"/>
  <c r="F88" i="4"/>
  <c r="F138" i="4"/>
  <c r="F28" i="4"/>
  <c r="F78" i="4"/>
  <c r="F118" i="4"/>
  <c r="F158" i="4"/>
  <c r="F38" i="4"/>
  <c r="F68" i="4"/>
  <c r="F108" i="4"/>
  <c r="F148" i="4"/>
  <c r="F128" i="4"/>
  <c r="F18" i="4"/>
  <c r="F58" i="4"/>
  <c r="F98" i="4"/>
  <c r="R127" i="5"/>
  <c r="D158" i="4"/>
  <c r="D88" i="4"/>
  <c r="D68" i="4"/>
  <c r="D138" i="4"/>
  <c r="D58" i="4"/>
  <c r="U47" i="5"/>
  <c r="G47" i="5"/>
  <c r="U97" i="5"/>
  <c r="G97" i="5"/>
  <c r="U57" i="5"/>
  <c r="G57" i="5"/>
  <c r="U67" i="5"/>
  <c r="G67" i="5"/>
  <c r="O127" i="5"/>
  <c r="U127" i="5"/>
  <c r="G127" i="5"/>
  <c r="U87" i="5"/>
  <c r="G128" i="5"/>
  <c r="G87" i="5"/>
  <c r="U157" i="6"/>
  <c r="G157" i="6"/>
  <c r="U17" i="6"/>
  <c r="G17" i="6"/>
  <c r="U47" i="6"/>
  <c r="G47" i="6"/>
  <c r="U57" i="6"/>
  <c r="G57" i="6"/>
  <c r="F38" i="5"/>
  <c r="F78" i="5"/>
  <c r="F128" i="5"/>
  <c r="F158" i="5"/>
  <c r="F48" i="5"/>
  <c r="F88" i="5"/>
  <c r="F118" i="5"/>
  <c r="F28" i="5"/>
  <c r="F68" i="5"/>
  <c r="F98" i="5"/>
  <c r="F148" i="5"/>
  <c r="F18" i="5"/>
  <c r="F58" i="5"/>
  <c r="F108" i="5"/>
  <c r="F138" i="5"/>
  <c r="O147" i="6"/>
  <c r="U147" i="6"/>
  <c r="G147" i="6"/>
  <c r="O117" i="6"/>
  <c r="U117" i="6"/>
  <c r="G117" i="6"/>
  <c r="O127" i="6"/>
  <c r="U127" i="6"/>
  <c r="G127" i="6"/>
  <c r="O107" i="6"/>
  <c r="U107" i="6"/>
  <c r="G107" i="6"/>
  <c r="O67" i="6"/>
  <c r="U67" i="6"/>
  <c r="G67" i="6"/>
  <c r="O97" i="6"/>
  <c r="U97" i="6"/>
  <c r="G97" i="6"/>
  <c r="O77" i="6"/>
  <c r="U77" i="6"/>
  <c r="O87" i="6"/>
  <c r="U87" i="6"/>
  <c r="G98" i="6"/>
  <c r="H98" i="6"/>
  <c r="G87" i="6"/>
  <c r="G77" i="6"/>
  <c r="G78" i="6"/>
  <c r="H78" i="6"/>
  <c r="G218" i="2"/>
  <c r="G208" i="2"/>
  <c r="H208" i="2"/>
  <c r="G198" i="2"/>
  <c r="H198" i="2"/>
  <c r="G188" i="2"/>
  <c r="H188" i="2"/>
  <c r="G178" i="2"/>
  <c r="G168" i="2"/>
  <c r="G158" i="2"/>
  <c r="G148" i="2"/>
  <c r="H148" i="2"/>
  <c r="G138" i="2"/>
  <c r="H138" i="2"/>
  <c r="G128" i="2"/>
  <c r="H128" i="2"/>
  <c r="G118" i="2"/>
  <c r="H118" i="2"/>
  <c r="G108" i="2"/>
  <c r="G78" i="2"/>
  <c r="H78" i="2"/>
  <c r="G88" i="2"/>
  <c r="H88" i="2"/>
  <c r="G68" i="2"/>
  <c r="H68" i="2"/>
  <c r="G38" i="2"/>
  <c r="G58" i="2"/>
  <c r="H58" i="2"/>
  <c r="G48" i="2"/>
  <c r="H48" i="2"/>
  <c r="G18" i="2"/>
  <c r="G28" i="2"/>
  <c r="H28" i="2"/>
  <c r="H218" i="2"/>
  <c r="H168" i="2"/>
  <c r="H158" i="2"/>
  <c r="H178" i="2"/>
  <c r="H108" i="2"/>
  <c r="H38" i="2"/>
  <c r="H18" i="2"/>
  <c r="I38" i="2"/>
  <c r="I98" i="2"/>
  <c r="G88" i="6"/>
  <c r="H88" i="6"/>
  <c r="G68" i="6"/>
  <c r="H68" i="6"/>
  <c r="G128" i="6"/>
  <c r="H128" i="6"/>
  <c r="G148" i="6"/>
  <c r="H148" i="6"/>
  <c r="G108" i="6"/>
  <c r="H108" i="6"/>
  <c r="G118" i="6"/>
  <c r="H118" i="6"/>
  <c r="G48" i="6"/>
  <c r="H48" i="6"/>
  <c r="G58" i="6"/>
  <c r="H58" i="6"/>
  <c r="G18" i="6"/>
  <c r="H18" i="6"/>
  <c r="G158" i="6"/>
  <c r="G38" i="6"/>
  <c r="G28" i="6"/>
  <c r="G58" i="5"/>
  <c r="H58" i="5"/>
  <c r="G88" i="5"/>
  <c r="H88" i="5"/>
  <c r="G48" i="5"/>
  <c r="H48" i="5"/>
  <c r="G68" i="5"/>
  <c r="H68" i="5"/>
  <c r="G98" i="5"/>
  <c r="H98" i="5"/>
  <c r="G158" i="5"/>
  <c r="H158" i="5"/>
  <c r="G108" i="5"/>
  <c r="H108" i="5"/>
  <c r="G28" i="5"/>
  <c r="H28" i="5"/>
  <c r="G38" i="5"/>
  <c r="H38" i="5"/>
  <c r="G118" i="5"/>
  <c r="G148" i="5"/>
  <c r="H148" i="5"/>
  <c r="G138" i="5"/>
  <c r="H138" i="5"/>
  <c r="G18" i="5"/>
  <c r="H18" i="5"/>
  <c r="G78" i="5"/>
  <c r="H78" i="5"/>
  <c r="G88" i="4"/>
  <c r="H88" i="4"/>
  <c r="G18" i="4"/>
  <c r="H18" i="4"/>
  <c r="G28" i="4"/>
  <c r="H28" i="4"/>
  <c r="G38" i="4"/>
  <c r="H38" i="4"/>
  <c r="G48" i="4"/>
  <c r="H48" i="4"/>
  <c r="G58" i="4"/>
  <c r="H58" i="4"/>
  <c r="H68" i="4"/>
  <c r="G78" i="4"/>
  <c r="H78" i="4"/>
  <c r="G98" i="4"/>
  <c r="H98" i="4"/>
  <c r="G108" i="4"/>
  <c r="H108" i="4"/>
  <c r="G118" i="4"/>
  <c r="H118" i="4"/>
  <c r="G128" i="4"/>
  <c r="H128" i="4"/>
  <c r="G138" i="4"/>
  <c r="H138" i="4"/>
  <c r="G148" i="4"/>
  <c r="H148" i="4"/>
  <c r="G158" i="4"/>
  <c r="H158" i="4"/>
  <c r="I88" i="4"/>
  <c r="H118" i="5"/>
  <c r="G138" i="6"/>
  <c r="H138" i="6"/>
  <c r="H28" i="6"/>
  <c r="H38" i="6"/>
  <c r="H158" i="6"/>
  <c r="I138" i="6"/>
  <c r="H128" i="5"/>
  <c r="I128" i="5"/>
  <c r="I178" i="2"/>
  <c r="I168" i="2"/>
  <c r="I28" i="2"/>
  <c r="I48" i="2"/>
  <c r="I88" i="2"/>
  <c r="I128" i="2"/>
  <c r="I148" i="2"/>
  <c r="I188" i="2"/>
  <c r="I208" i="2"/>
  <c r="I18" i="2"/>
  <c r="I108" i="2"/>
  <c r="I158" i="2"/>
  <c r="I218" i="2"/>
  <c r="I58" i="2"/>
  <c r="I68" i="2"/>
  <c r="I78" i="2"/>
  <c r="I118" i="2"/>
  <c r="I138" i="2"/>
  <c r="I198" i="2"/>
  <c r="B231" i="2"/>
  <c r="B224" i="2"/>
  <c r="G224" i="2"/>
  <c r="F10" i="1"/>
  <c r="B228" i="2"/>
  <c r="B232" i="2"/>
  <c r="B241" i="2"/>
  <c r="G241" i="2"/>
  <c r="F27" i="1"/>
  <c r="B223" i="2"/>
  <c r="C27" i="1"/>
  <c r="G27" i="1"/>
  <c r="B230" i="2"/>
  <c r="G230" i="2"/>
  <c r="F16" i="1"/>
  <c r="B234" i="2"/>
  <c r="G234" i="2"/>
  <c r="F20" i="1"/>
  <c r="B240" i="2"/>
  <c r="C26" i="1"/>
  <c r="G26" i="1"/>
  <c r="B242" i="2"/>
  <c r="C28" i="1"/>
  <c r="G28" i="1"/>
  <c r="B243" i="2"/>
  <c r="G243" i="2"/>
  <c r="F29" i="1"/>
  <c r="B233" i="2"/>
  <c r="C19" i="1"/>
  <c r="G19" i="1"/>
  <c r="B237" i="2"/>
  <c r="B226" i="2"/>
  <c r="G226" i="2"/>
  <c r="F12" i="1"/>
  <c r="B239" i="2"/>
  <c r="G239" i="2"/>
  <c r="F25" i="1"/>
  <c r="B236" i="2"/>
  <c r="C12" i="1"/>
  <c r="G12" i="1"/>
  <c r="G240" i="2"/>
  <c r="F26" i="1"/>
  <c r="G233" i="2"/>
  <c r="F19" i="1"/>
  <c r="G242" i="2"/>
  <c r="F28" i="1"/>
  <c r="C20" i="1"/>
  <c r="G20" i="1"/>
  <c r="I28" i="6"/>
  <c r="I18" i="6"/>
  <c r="I48" i="6"/>
  <c r="I108" i="6"/>
  <c r="I148" i="6"/>
  <c r="I68" i="6"/>
  <c r="I78" i="6"/>
  <c r="I158" i="6"/>
  <c r="I38" i="6"/>
  <c r="I58" i="6"/>
  <c r="I118" i="6"/>
  <c r="I98" i="6"/>
  <c r="I128" i="6"/>
  <c r="I88" i="6"/>
  <c r="I18" i="5"/>
  <c r="I148" i="5"/>
  <c r="I38" i="5"/>
  <c r="I108" i="5"/>
  <c r="I98" i="5"/>
  <c r="I48" i="5"/>
  <c r="I58" i="5"/>
  <c r="I118" i="5"/>
  <c r="I78" i="5"/>
  <c r="I138" i="5"/>
  <c r="I28" i="5"/>
  <c r="I158" i="5"/>
  <c r="I68" i="5"/>
  <c r="I88" i="5"/>
  <c r="I158" i="4"/>
  <c r="I148" i="4"/>
  <c r="I118" i="4"/>
  <c r="I108" i="4"/>
  <c r="I138" i="4"/>
  <c r="I38" i="4"/>
  <c r="I28" i="4"/>
  <c r="I68" i="4"/>
  <c r="I58" i="4"/>
  <c r="I98" i="4"/>
  <c r="I78" i="4"/>
  <c r="I128" i="4"/>
  <c r="I18" i="4"/>
  <c r="I48" i="4"/>
  <c r="B171" i="6"/>
  <c r="B164" i="6"/>
  <c r="B166" i="6"/>
  <c r="B169" i="6"/>
  <c r="B167" i="6"/>
  <c r="B172" i="6"/>
  <c r="B163" i="6"/>
  <c r="B165" i="6"/>
  <c r="B168" i="6"/>
  <c r="B170" i="6"/>
  <c r="B166" i="4"/>
  <c r="B171" i="4"/>
  <c r="B170" i="4"/>
  <c r="B167" i="4"/>
  <c r="B163" i="4"/>
  <c r="B164" i="4"/>
  <c r="B168" i="4"/>
  <c r="B165" i="4"/>
  <c r="B169" i="4"/>
  <c r="G231" i="2"/>
  <c r="F17" i="1"/>
  <c r="C17" i="1"/>
  <c r="G17" i="1"/>
  <c r="C25" i="1"/>
  <c r="G25" i="1"/>
  <c r="B235" i="2"/>
  <c r="C10" i="1"/>
  <c r="G10" i="1"/>
  <c r="B227" i="2"/>
  <c r="B225" i="2"/>
  <c r="B238" i="2"/>
  <c r="B229" i="2"/>
  <c r="C14" i="1"/>
  <c r="G14" i="1"/>
  <c r="G228" i="2"/>
  <c r="F14" i="1"/>
  <c r="C13" i="1"/>
  <c r="G13" i="1"/>
  <c r="G227" i="2"/>
  <c r="F13" i="1"/>
  <c r="C24" i="1"/>
  <c r="G24" i="1"/>
  <c r="G238" i="2"/>
  <c r="F24" i="1"/>
  <c r="C9" i="1"/>
  <c r="G9" i="1"/>
  <c r="G223" i="2"/>
  <c r="F9" i="1"/>
  <c r="C18" i="1"/>
  <c r="G18" i="1"/>
  <c r="G232" i="2"/>
  <c r="F18" i="1"/>
  <c r="C16" i="1"/>
  <c r="G16" i="1"/>
  <c r="G237" i="2"/>
  <c r="F23" i="1"/>
  <c r="C23" i="1"/>
  <c r="G23" i="1"/>
  <c r="C22" i="1"/>
  <c r="G22" i="1"/>
  <c r="G236" i="2"/>
  <c r="F22" i="1"/>
  <c r="C29" i="1"/>
  <c r="G29" i="1"/>
  <c r="B168" i="5"/>
  <c r="B171" i="5"/>
  <c r="B165" i="5"/>
  <c r="B166" i="5"/>
  <c r="B163" i="5"/>
  <c r="B172" i="5"/>
  <c r="B164" i="5"/>
  <c r="B167" i="5"/>
  <c r="B170" i="5"/>
  <c r="B169" i="5"/>
  <c r="B172" i="4"/>
  <c r="G163" i="6"/>
  <c r="F35" i="3"/>
  <c r="C35" i="3"/>
  <c r="G35" i="3"/>
  <c r="G167" i="6"/>
  <c r="F39" i="3"/>
  <c r="C39" i="3"/>
  <c r="G39" i="3"/>
  <c r="C38" i="3"/>
  <c r="G38" i="3"/>
  <c r="G166" i="6"/>
  <c r="F38" i="3"/>
  <c r="G171" i="6"/>
  <c r="F43" i="3"/>
  <c r="C43" i="3"/>
  <c r="G43" i="3"/>
  <c r="G168" i="6"/>
  <c r="F40" i="3"/>
  <c r="C40" i="3"/>
  <c r="G40" i="3"/>
  <c r="G170" i="6"/>
  <c r="F42" i="3"/>
  <c r="C42" i="3"/>
  <c r="G42" i="3"/>
  <c r="G165" i="6"/>
  <c r="F37" i="3"/>
  <c r="C37" i="3"/>
  <c r="G37" i="3"/>
  <c r="G172" i="6"/>
  <c r="F44" i="3"/>
  <c r="C44" i="3"/>
  <c r="G44" i="3"/>
  <c r="G169" i="6"/>
  <c r="F41" i="3"/>
  <c r="C41" i="3"/>
  <c r="G41" i="3"/>
  <c r="G164" i="6"/>
  <c r="F36" i="3"/>
  <c r="C36" i="3"/>
  <c r="G36" i="3"/>
  <c r="C11" i="3"/>
  <c r="G166" i="4"/>
  <c r="F11" i="3"/>
  <c r="G11" i="3"/>
  <c r="G165" i="4"/>
  <c r="F10" i="3"/>
  <c r="G10" i="3"/>
  <c r="C10" i="3"/>
  <c r="C9" i="3"/>
  <c r="G164" i="4"/>
  <c r="F9" i="3"/>
  <c r="G9" i="3"/>
  <c r="G167" i="4"/>
  <c r="F12" i="3"/>
  <c r="G12" i="3"/>
  <c r="C12" i="3"/>
  <c r="G171" i="4"/>
  <c r="F16" i="3"/>
  <c r="G16" i="3"/>
  <c r="C16" i="3"/>
  <c r="G169" i="4"/>
  <c r="F14" i="3"/>
  <c r="G14" i="3"/>
  <c r="C14" i="3"/>
  <c r="C13" i="3"/>
  <c r="G168" i="4"/>
  <c r="F13" i="3"/>
  <c r="G13" i="3"/>
  <c r="G163" i="4"/>
  <c r="F8" i="3"/>
  <c r="G8" i="3"/>
  <c r="C8" i="3"/>
  <c r="G170" i="4"/>
  <c r="F15" i="3"/>
  <c r="G15" i="3"/>
  <c r="C15" i="3"/>
  <c r="G229" i="2"/>
  <c r="F15" i="1"/>
  <c r="C15" i="1"/>
  <c r="G15" i="1"/>
  <c r="G225" i="2"/>
  <c r="F11" i="1"/>
  <c r="C11" i="1"/>
  <c r="G11" i="1"/>
  <c r="G235" i="2"/>
  <c r="F21" i="1"/>
  <c r="C21" i="1"/>
  <c r="G21" i="1"/>
  <c r="G170" i="5"/>
  <c r="F28" i="3"/>
  <c r="C28" i="3"/>
  <c r="G28" i="3"/>
  <c r="G164" i="5"/>
  <c r="F22" i="3"/>
  <c r="C22" i="3"/>
  <c r="G22" i="3"/>
  <c r="C21" i="3"/>
  <c r="G21" i="3"/>
  <c r="G163" i="5"/>
  <c r="F21" i="3"/>
  <c r="G165" i="5"/>
  <c r="F23" i="3"/>
  <c r="C23" i="3"/>
  <c r="G23" i="3"/>
  <c r="C26" i="3"/>
  <c r="G26" i="3"/>
  <c r="G168" i="5"/>
  <c r="F26" i="3"/>
  <c r="C27" i="3"/>
  <c r="G27" i="3"/>
  <c r="G169" i="5"/>
  <c r="F27" i="3"/>
  <c r="C25" i="3"/>
  <c r="G25" i="3"/>
  <c r="G167" i="5"/>
  <c r="F25" i="3"/>
  <c r="G172" i="5"/>
  <c r="F30" i="3"/>
  <c r="C30" i="3"/>
  <c r="G30" i="3"/>
  <c r="C24" i="3"/>
  <c r="G24" i="3"/>
  <c r="G166" i="5"/>
  <c r="F24" i="3"/>
  <c r="G171" i="5"/>
  <c r="F29" i="3"/>
  <c r="C29" i="3"/>
  <c r="G29" i="3"/>
  <c r="C17" i="3"/>
  <c r="G172" i="4"/>
  <c r="F17" i="3"/>
  <c r="G17" i="3"/>
</calcChain>
</file>

<file path=xl/sharedStrings.xml><?xml version="1.0" encoding="utf-8"?>
<sst xmlns="http://schemas.openxmlformats.org/spreadsheetml/2006/main" count="2186" uniqueCount="174">
  <si>
    <t>Gesamt</t>
  </si>
  <si>
    <t>1.</t>
  </si>
  <si>
    <t>2.</t>
  </si>
  <si>
    <t>3.</t>
  </si>
  <si>
    <t>4.</t>
  </si>
  <si>
    <t>Punkte</t>
  </si>
  <si>
    <t>Rang</t>
  </si>
  <si>
    <t>Name, Vorname</t>
  </si>
  <si>
    <t>Jg</t>
  </si>
  <si>
    <t>.</t>
  </si>
  <si>
    <t>5.</t>
  </si>
  <si>
    <t>Bahn A</t>
  </si>
  <si>
    <t xml:space="preserve">Bahn B </t>
  </si>
  <si>
    <t>Rollen</t>
  </si>
  <si>
    <t>Hocken</t>
  </si>
  <si>
    <t>Bahn C</t>
  </si>
  <si>
    <t>Weitsprung</t>
  </si>
  <si>
    <t>Sonder</t>
  </si>
  <si>
    <t>Sonderprüfung</t>
  </si>
  <si>
    <t>Rangplätze</t>
  </si>
  <si>
    <t>Klettern</t>
  </si>
  <si>
    <t>Wendestaffel</t>
  </si>
  <si>
    <t>Zeit</t>
  </si>
  <si>
    <t>Summe</t>
  </si>
  <si>
    <t>Gerätebahn C</t>
  </si>
  <si>
    <t>Rgsumme</t>
  </si>
  <si>
    <t>Jugend trainiert für Olympia - Turnen</t>
  </si>
  <si>
    <t>Jungen</t>
  </si>
  <si>
    <t>Mädchen</t>
  </si>
  <si>
    <t>6.</t>
  </si>
  <si>
    <t>7.</t>
  </si>
  <si>
    <t>8.</t>
  </si>
  <si>
    <t>Wettkampf IV,1 Mädchen</t>
  </si>
  <si>
    <t>Wettkampf IV,2 Mädchen</t>
  </si>
  <si>
    <t>Wettkampf IV,1 Jungen</t>
  </si>
  <si>
    <t>Jugend trainiert für Olympia - WK IV Turnen</t>
  </si>
  <si>
    <t>Wettkampf IV,2 Jungen</t>
  </si>
  <si>
    <t>9.</t>
  </si>
  <si>
    <t>10.</t>
  </si>
  <si>
    <t xml:space="preserve">    </t>
  </si>
  <si>
    <t xml:space="preserve">     </t>
  </si>
  <si>
    <t xml:space="preserve">   </t>
  </si>
  <si>
    <t xml:space="preserve">  </t>
  </si>
  <si>
    <t xml:space="preserve">Siegerliste 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</si>
  <si>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</si>
  <si>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</si>
  <si>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</si>
  <si>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</si>
  <si>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</si>
  <si>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</si>
  <si>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</si>
  <si>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</si>
  <si>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</si>
  <si>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</si>
  <si>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</si>
  <si>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Ergebnisse</t>
  </si>
  <si>
    <t>Schule</t>
  </si>
  <si>
    <t>Böhammer-Grundschule Bad Bergzabern</t>
  </si>
  <si>
    <t>Leininger Gymnasium Grünstadt</t>
  </si>
  <si>
    <t>Gymnasium Edenkoben</t>
  </si>
  <si>
    <t>Synchron 1</t>
  </si>
  <si>
    <t>Synchron 2</t>
  </si>
  <si>
    <t>Landesentscheid Rheinland-Pfalz</t>
  </si>
  <si>
    <t>Landesentscheid  Rheinland-Pfalz</t>
  </si>
  <si>
    <t>Hannah-Arendt-Gymnasium Haßloch</t>
  </si>
  <si>
    <t>Hans Purrmann-Gymnasium Speyer</t>
  </si>
  <si>
    <t xml:space="preserve">Emanuel-Felke-Gymnasium Bad Sobernheim </t>
  </si>
  <si>
    <t>Paul-Schneider-Gymnasium Meisenheim</t>
  </si>
  <si>
    <t>IGS Schöneberg-Kübelberg/Waldmohr</t>
  </si>
  <si>
    <t xml:space="preserve">Grundschule Schillerschule Haßloch </t>
  </si>
  <si>
    <t xml:space="preserve">Grundschule Plaidt </t>
  </si>
  <si>
    <t>Gymnasium Bad Bergzabern</t>
  </si>
  <si>
    <t>Grundschule Edenkoben</t>
  </si>
  <si>
    <t>Wild, Benjamin</t>
  </si>
  <si>
    <t>Wild, Annabell</t>
  </si>
  <si>
    <t>Wilhelmy, Pauline</t>
  </si>
  <si>
    <t>Cloidt, Alina-Sophie</t>
  </si>
  <si>
    <t>Rodach, Mia</t>
  </si>
  <si>
    <t>Dörr, Lotta</t>
  </si>
  <si>
    <t>Haß, Lena</t>
  </si>
  <si>
    <t>Kopp, Maya</t>
  </si>
  <si>
    <t>Löwer, Jule</t>
  </si>
  <si>
    <t>Weber, Merle</t>
  </si>
  <si>
    <t>Gymnasium Edenkoben am 14.03.2019</t>
  </si>
  <si>
    <t>Lang, Max</t>
  </si>
  <si>
    <t>Wagner, Leni</t>
  </si>
  <si>
    <t>Urich, Laura</t>
  </si>
  <si>
    <t>Kooperative Gesamtschule St. Matthias Bitburg</t>
  </si>
  <si>
    <t>Gymnasium am Römerkastell Alzey</t>
  </si>
  <si>
    <t>Pamina-Schulzentrum Herxheim</t>
  </si>
  <si>
    <t xml:space="preserve">WK IV,1  - Jahrg. 2007 bis 2010  </t>
  </si>
  <si>
    <t xml:space="preserve">WK IV,2  - Jahrg. 2007 und jünger  </t>
  </si>
  <si>
    <t xml:space="preserve">WK IV,2  - Jahrg. 2007 und jünger </t>
  </si>
  <si>
    <t>Grundschule Brücken</t>
  </si>
  <si>
    <t>Heck, Maya</t>
  </si>
  <si>
    <t>Üstüntas, Helin</t>
  </si>
  <si>
    <t>Gauweiler, Maya</t>
  </si>
  <si>
    <t>Fribus, Melissa</t>
  </si>
  <si>
    <t>Hügle, Elena</t>
  </si>
  <si>
    <t>Reinhard, Lara-Marie</t>
  </si>
  <si>
    <t>Dodig, Angelina</t>
  </si>
  <si>
    <t>John, Anna</t>
  </si>
  <si>
    <t>Pösl, Lea</t>
  </si>
  <si>
    <t>Zimpelmann, Eva</t>
  </si>
  <si>
    <t>Wagner, Emilie</t>
  </si>
  <si>
    <t>Schwalbach, Rhianna</t>
  </si>
  <si>
    <t>Herbi, Valentina</t>
  </si>
  <si>
    <t>Dubois, Sophie</t>
  </si>
  <si>
    <t>Hartmann, Judith</t>
  </si>
  <si>
    <t>Schroth, Lea</t>
  </si>
  <si>
    <t>Schneider, Elisabeth</t>
  </si>
  <si>
    <t>Strasburger, Nele</t>
  </si>
  <si>
    <t>Klein, Laura</t>
  </si>
  <si>
    <t>Ohlinger, Fabienne</t>
  </si>
  <si>
    <t>Borst, Mina</t>
  </si>
  <si>
    <t>Mootz, Dania</t>
  </si>
  <si>
    <t>Burkey, Dennis</t>
  </si>
  <si>
    <t>Masuhr, Julian</t>
  </si>
  <si>
    <t>Pabst, Helena</t>
  </si>
  <si>
    <t>Georg, Matilda</t>
  </si>
  <si>
    <t>Groß, Zoe</t>
  </si>
  <si>
    <t>Kieper, Mirko</t>
  </si>
  <si>
    <t>Peter, Joshua</t>
  </si>
  <si>
    <t>Beqiri, Medin</t>
  </si>
  <si>
    <t>Haußner, Lilli</t>
  </si>
  <si>
    <t>Haußner, Lea</t>
  </si>
  <si>
    <t>Quester, Janis</t>
  </si>
  <si>
    <t>Förster, Robin</t>
  </si>
  <si>
    <t>Schmitt, Lennard</t>
  </si>
  <si>
    <t>Sittinger, Luis</t>
  </si>
  <si>
    <t>Flick, Louis</t>
  </si>
  <si>
    <t>Beil, Emma</t>
  </si>
  <si>
    <t>Krause, Florian</t>
  </si>
  <si>
    <t>Galler, Nick</t>
  </si>
  <si>
    <t>Boll, Jana</t>
  </si>
  <si>
    <t>Grundschule Plaidt</t>
  </si>
  <si>
    <t>Herbst, Nils</t>
  </si>
  <si>
    <t>Kern, Marius</t>
  </si>
  <si>
    <t>Herbst, Malte</t>
  </si>
  <si>
    <t>Behr, Julian</t>
  </si>
  <si>
    <t>Zimer, Nick</t>
  </si>
  <si>
    <t>Füll, Isabelle</t>
  </si>
  <si>
    <t>Widmaier, Melisa</t>
  </si>
  <si>
    <t>Wittenberg, Susanna</t>
  </si>
  <si>
    <t>Lang , Lisa</t>
  </si>
  <si>
    <t>Sengel, Fiona</t>
  </si>
  <si>
    <t>Sonnendecker, Mara</t>
  </si>
  <si>
    <t>Tharrenus, Leni</t>
  </si>
  <si>
    <t>Becker, Julia</t>
  </si>
  <si>
    <t>Müller, Melissa</t>
  </si>
  <si>
    <t>Burkey, Lilly</t>
  </si>
  <si>
    <t>Berardi, Juana</t>
  </si>
  <si>
    <t>Hoffmann Annika</t>
  </si>
  <si>
    <t>Keller Angelina</t>
  </si>
  <si>
    <t>Sotke, Evelyn</t>
  </si>
  <si>
    <t>Uzun, Aleyna</t>
  </si>
  <si>
    <t>Barleben, Diana</t>
  </si>
  <si>
    <t>Engelbrecht, Kilun</t>
  </si>
  <si>
    <t>Hammer, Elric</t>
  </si>
  <si>
    <t>Krawtschenko, Florian</t>
  </si>
  <si>
    <t>Gerst Laurin</t>
  </si>
  <si>
    <t>Gerst Simon</t>
  </si>
  <si>
    <t>Graf Anton</t>
  </si>
  <si>
    <t>Flach Marlon</t>
  </si>
  <si>
    <t>Sonntag Ian</t>
  </si>
  <si>
    <t>Penning, Amelie</t>
  </si>
  <si>
    <t>Plietz, Pauline</t>
  </si>
  <si>
    <t>Lenz, Annika</t>
  </si>
  <si>
    <t>Schmitt, Alexa</t>
  </si>
  <si>
    <t>Lux, Sarah</t>
  </si>
  <si>
    <t>Mosthaf, Rosa</t>
  </si>
  <si>
    <t>Semar, Lotte</t>
  </si>
  <si>
    <t>Wagner, Emily</t>
  </si>
  <si>
    <t>Landesentscheid Rheinland-Pfalz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</si>
</sst>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MS Sans Serif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22"/>
      <name val="Arial Narrow"/>
      <family val="2"/>
    </font>
    <font>
      <sz val="22"/>
      <name val="Arial Narrow"/>
      <family val="2"/>
    </font>
    <font>
      <b/>
      <sz val="26"/>
      <name val="Arial Narrow"/>
      <family val="2"/>
    </font>
    <font>
      <b/>
      <sz val="2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48">
    <xf numFmtId="0" fontId="0" fillId="0" borderId="0" xfId="0"/>
    <xf numFmtId="0" fontId="2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0" fontId="4" fillId="0" borderId="0" xfId="0" applyFont="1"/>
    <xf numFmtId="2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Fill="1"/>
    <xf numFmtId="2" fontId="4" fillId="0" borderId="0" xfId="0" applyNumberFormat="1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/>
    <xf numFmtId="2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2" fontId="0" fillId="0" borderId="0" xfId="0" applyNumberFormat="1"/>
    <xf numFmtId="2" fontId="3" fillId="0" borderId="1" xfId="0" applyNumberFormat="1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8" fillId="0" borderId="0" xfId="0" applyFont="1" applyAlignment="1" applyProtection="1">
      <protection locked="0"/>
    </xf>
    <xf numFmtId="2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8" fillId="0" borderId="0" xfId="0" applyFont="1" applyAlignment="1" applyProtection="1">
      <alignment textRotation="90"/>
      <protection locked="0"/>
    </xf>
    <xf numFmtId="0" fontId="9" fillId="0" borderId="0" xfId="0" applyFont="1" applyAlignment="1" applyProtection="1">
      <alignment textRotation="90"/>
      <protection locked="0"/>
    </xf>
    <xf numFmtId="0" fontId="9" fillId="0" borderId="0" xfId="0" applyFont="1" applyBorder="1" applyAlignment="1" applyProtection="1">
      <protection locked="0"/>
    </xf>
    <xf numFmtId="2" fontId="9" fillId="0" borderId="0" xfId="0" applyNumberFormat="1" applyFont="1" applyBorder="1" applyAlignment="1" applyProtection="1">
      <protection locked="0"/>
    </xf>
    <xf numFmtId="0" fontId="8" fillId="0" borderId="2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2" fontId="8" fillId="0" borderId="4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 applyProtection="1">
      <protection locked="0"/>
    </xf>
    <xf numFmtId="2" fontId="8" fillId="0" borderId="5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2" borderId="6" xfId="0" applyFont="1" applyFill="1" applyBorder="1" applyAlignment="1" applyProtection="1">
      <protection locked="0"/>
    </xf>
    <xf numFmtId="0" fontId="9" fillId="3" borderId="7" xfId="0" applyFont="1" applyFill="1" applyBorder="1" applyAlignment="1" applyProtection="1">
      <protection locked="0"/>
    </xf>
    <xf numFmtId="0" fontId="8" fillId="3" borderId="7" xfId="0" applyFont="1" applyFill="1" applyBorder="1" applyAlignment="1" applyProtection="1">
      <protection locked="0"/>
    </xf>
    <xf numFmtId="0" fontId="9" fillId="3" borderId="6" xfId="0" applyFont="1" applyFill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2" fontId="8" fillId="0" borderId="9" xfId="0" applyNumberFormat="1" applyFont="1" applyFill="1" applyBorder="1" applyAlignment="1" applyProtection="1">
      <alignment horizontal="center"/>
      <protection locked="0"/>
    </xf>
    <xf numFmtId="2" fontId="8" fillId="2" borderId="9" xfId="0" applyNumberFormat="1" applyFont="1" applyFill="1" applyBorder="1" applyAlignment="1" applyProtection="1">
      <alignment horizontal="center"/>
      <protection locked="0"/>
    </xf>
    <xf numFmtId="2" fontId="8" fillId="3" borderId="9" xfId="0" applyNumberFormat="1" applyFont="1" applyFill="1" applyBorder="1" applyAlignment="1" applyProtection="1">
      <alignment horizontal="center"/>
      <protection locked="0"/>
    </xf>
    <xf numFmtId="2" fontId="8" fillId="0" borderId="10" xfId="0" applyNumberFormat="1" applyFont="1" applyFill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9" fillId="0" borderId="12" xfId="0" applyFont="1" applyBorder="1" applyAlignment="1" applyProtection="1">
      <protection locked="0"/>
    </xf>
    <xf numFmtId="0" fontId="9" fillId="0" borderId="13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2" fontId="9" fillId="0" borderId="15" xfId="0" applyNumberFormat="1" applyFont="1" applyBorder="1" applyAlignment="1" applyProtection="1">
      <protection locked="0"/>
    </xf>
    <xf numFmtId="0" fontId="8" fillId="0" borderId="16" xfId="0" applyFont="1" applyBorder="1" applyAlignment="1" applyProtection="1">
      <protection locked="0"/>
    </xf>
    <xf numFmtId="0" fontId="8" fillId="0" borderId="17" xfId="0" applyFont="1" applyBorder="1" applyAlignment="1" applyProtection="1">
      <protection locked="0"/>
    </xf>
    <xf numFmtId="0" fontId="8" fillId="0" borderId="16" xfId="0" applyFont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protection locked="0"/>
    </xf>
    <xf numFmtId="0" fontId="9" fillId="0" borderId="19" xfId="0" applyFont="1" applyBorder="1" applyAlignment="1" applyProtection="1">
      <protection locked="0"/>
    </xf>
    <xf numFmtId="0" fontId="8" fillId="0" borderId="20" xfId="0" applyFont="1" applyBorder="1" applyAlignment="1" applyProtection="1">
      <protection locked="0"/>
    </xf>
    <xf numFmtId="2" fontId="9" fillId="0" borderId="21" xfId="0" applyNumberFormat="1" applyFont="1" applyBorder="1" applyAlignment="1" applyProtection="1">
      <protection locked="0"/>
    </xf>
    <xf numFmtId="0" fontId="9" fillId="0" borderId="22" xfId="0" applyFont="1" applyBorder="1" applyAlignment="1" applyProtection="1">
      <protection locked="0"/>
    </xf>
    <xf numFmtId="0" fontId="8" fillId="0" borderId="23" xfId="0" applyFont="1" applyBorder="1" applyAlignment="1" applyProtection="1">
      <protection locked="0"/>
    </xf>
    <xf numFmtId="0" fontId="8" fillId="0" borderId="24" xfId="0" applyFont="1" applyBorder="1" applyAlignment="1" applyProtection="1">
      <protection locked="0"/>
    </xf>
    <xf numFmtId="0" fontId="8" fillId="0" borderId="25" xfId="0" applyFont="1" applyBorder="1" applyAlignment="1" applyProtection="1">
      <protection locked="0"/>
    </xf>
    <xf numFmtId="0" fontId="8" fillId="0" borderId="2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9" fillId="0" borderId="26" xfId="0" applyFont="1" applyBorder="1" applyAlignment="1" applyProtection="1">
      <protection locked="0"/>
    </xf>
    <xf numFmtId="0" fontId="8" fillId="0" borderId="27" xfId="0" applyFont="1" applyBorder="1" applyAlignment="1" applyProtection="1">
      <protection locked="0"/>
    </xf>
    <xf numFmtId="2" fontId="9" fillId="0" borderId="28" xfId="0" applyNumberFormat="1" applyFont="1" applyBorder="1" applyAlignment="1" applyProtection="1">
      <protection locked="0"/>
    </xf>
    <xf numFmtId="0" fontId="9" fillId="0" borderId="29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protection locked="0"/>
    </xf>
    <xf numFmtId="0" fontId="8" fillId="0" borderId="31" xfId="0" applyFont="1" applyBorder="1" applyAlignment="1" applyProtection="1">
      <protection locked="0"/>
    </xf>
    <xf numFmtId="2" fontId="8" fillId="0" borderId="32" xfId="0" applyNumberFormat="1" applyFont="1" applyBorder="1" applyAlignment="1" applyProtection="1"/>
    <xf numFmtId="2" fontId="8" fillId="2" borderId="32" xfId="0" applyNumberFormat="1" applyFont="1" applyFill="1" applyBorder="1" applyAlignment="1" applyProtection="1"/>
    <xf numFmtId="2" fontId="8" fillId="3" borderId="32" xfId="0" applyNumberFormat="1" applyFont="1" applyFill="1" applyBorder="1" applyAlignment="1" applyProtection="1"/>
    <xf numFmtId="0" fontId="8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protection locked="0"/>
    </xf>
    <xf numFmtId="0" fontId="8" fillId="0" borderId="35" xfId="0" applyFont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</xf>
    <xf numFmtId="1" fontId="8" fillId="0" borderId="3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protection locked="0"/>
    </xf>
    <xf numFmtId="0" fontId="9" fillId="0" borderId="36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8" fillId="0" borderId="35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8" fillId="2" borderId="40" xfId="0" applyFont="1" applyFill="1" applyBorder="1" applyProtection="1">
      <protection locked="0"/>
    </xf>
    <xf numFmtId="0" fontId="8" fillId="3" borderId="40" xfId="0" applyFont="1" applyFill="1" applyBorder="1" applyProtection="1">
      <protection locked="0"/>
    </xf>
    <xf numFmtId="0" fontId="9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8" fillId="0" borderId="44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</xf>
    <xf numFmtId="0" fontId="8" fillId="2" borderId="45" xfId="0" applyFont="1" applyFill="1" applyBorder="1" applyAlignment="1" applyProtection="1"/>
    <xf numFmtId="2" fontId="9" fillId="3" borderId="7" xfId="0" applyNumberFormat="1" applyFont="1" applyFill="1" applyBorder="1" applyProtection="1">
      <protection locked="0"/>
    </xf>
    <xf numFmtId="2" fontId="9" fillId="0" borderId="12" xfId="0" applyNumberFormat="1" applyFont="1" applyBorder="1" applyAlignment="1" applyProtection="1">
      <protection locked="0"/>
    </xf>
    <xf numFmtId="2" fontId="9" fillId="0" borderId="17" xfId="0" applyNumberFormat="1" applyFont="1" applyBorder="1" applyAlignment="1" applyProtection="1">
      <protection locked="0"/>
    </xf>
    <xf numFmtId="2" fontId="9" fillId="0" borderId="25" xfId="0" applyNumberFormat="1" applyFont="1" applyBorder="1" applyAlignment="1" applyProtection="1">
      <protection locked="0"/>
    </xf>
    <xf numFmtId="2" fontId="9" fillId="0" borderId="47" xfId="0" applyNumberFormat="1" applyFont="1" applyBorder="1" applyAlignment="1" applyProtection="1"/>
    <xf numFmtId="2" fontId="9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1" fontId="8" fillId="0" borderId="33" xfId="0" applyNumberFormat="1" applyFont="1" applyBorder="1" applyAlignment="1" applyProtection="1"/>
    <xf numFmtId="0" fontId="8" fillId="3" borderId="45" xfId="0" applyFont="1" applyFill="1" applyBorder="1" applyAlignment="1" applyProtection="1"/>
    <xf numFmtId="1" fontId="8" fillId="3" borderId="45" xfId="0" applyNumberFormat="1" applyFont="1" applyFill="1" applyBorder="1" applyAlignment="1" applyProtection="1"/>
    <xf numFmtId="2" fontId="10" fillId="0" borderId="0" xfId="0" applyNumberFormat="1" applyFont="1" applyAlignment="1" applyProtection="1">
      <protection locked="0"/>
    </xf>
    <xf numFmtId="0" fontId="11" fillId="0" borderId="0" xfId="0" applyFont="1"/>
    <xf numFmtId="0" fontId="3" fillId="0" borderId="0" xfId="0" applyFont="1" applyBorder="1"/>
    <xf numFmtId="0" fontId="9" fillId="0" borderId="46" xfId="0" applyFont="1" applyBorder="1" applyAlignment="1" applyProtection="1">
      <protection locked="0"/>
    </xf>
    <xf numFmtId="0" fontId="8" fillId="2" borderId="45" xfId="0" applyFont="1" applyFill="1" applyBorder="1" applyAlignment="1" applyProtection="1">
      <protection locked="0"/>
    </xf>
    <xf numFmtId="2" fontId="9" fillId="0" borderId="47" xfId="0" applyNumberFormat="1" applyFont="1" applyBorder="1" applyAlignment="1" applyProtection="1">
      <protection locked="0"/>
    </xf>
    <xf numFmtId="2" fontId="8" fillId="0" borderId="32" xfId="0" applyNumberFormat="1" applyFont="1" applyBorder="1" applyAlignment="1" applyProtection="1">
      <protection locked="0"/>
    </xf>
    <xf numFmtId="2" fontId="8" fillId="2" borderId="32" xfId="0" applyNumberFormat="1" applyFont="1" applyFill="1" applyBorder="1" applyAlignment="1" applyProtection="1">
      <protection locked="0"/>
    </xf>
    <xf numFmtId="2" fontId="8" fillId="3" borderId="32" xfId="0" applyNumberFormat="1" applyFont="1" applyFill="1" applyBorder="1" applyAlignment="1" applyProtection="1">
      <protection locked="0"/>
    </xf>
    <xf numFmtId="1" fontId="8" fillId="0" borderId="33" xfId="0" applyNumberFormat="1" applyFont="1" applyBorder="1" applyAlignment="1" applyProtection="1">
      <protection locked="0"/>
    </xf>
    <xf numFmtId="1" fontId="8" fillId="3" borderId="45" xfId="0" applyNumberFormat="1" applyFont="1" applyFill="1" applyBorder="1" applyAlignment="1" applyProtection="1">
      <protection locked="0"/>
    </xf>
    <xf numFmtId="1" fontId="8" fillId="0" borderId="35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2" fontId="4" fillId="0" borderId="0" xfId="0" applyNumberFormat="1" applyFont="1" applyBorder="1"/>
    <xf numFmtId="2" fontId="3" fillId="0" borderId="0" xfId="0" applyNumberFormat="1" applyFont="1" applyBorder="1"/>
    <xf numFmtId="2" fontId="3" fillId="0" borderId="0" xfId="0" applyNumberFormat="1" applyFont="1" applyBorder="1" applyAlignment="1"/>
    <xf numFmtId="0" fontId="8" fillId="0" borderId="1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/>
    <xf numFmtId="0" fontId="8" fillId="0" borderId="3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2" fontId="8" fillId="0" borderId="51" xfId="0" applyNumberFormat="1" applyFont="1" applyBorder="1" applyAlignment="1" applyProtection="1">
      <alignment horizontal="center" vertical="center" textRotation="90"/>
      <protection locked="0"/>
    </xf>
    <xf numFmtId="0" fontId="8" fillId="0" borderId="52" xfId="0" applyFont="1" applyBorder="1" applyAlignment="1" applyProtection="1">
      <alignment horizontal="center" vertical="center" textRotation="90"/>
      <protection locked="0"/>
    </xf>
    <xf numFmtId="0" fontId="8" fillId="0" borderId="53" xfId="0" applyFont="1" applyBorder="1" applyAlignment="1" applyProtection="1">
      <alignment horizontal="center" vertical="center" textRotation="90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48" xfId="0" applyFont="1" applyBorder="1" applyAlignment="1" applyProtection="1">
      <alignment horizontal="left"/>
      <protection locked="0"/>
    </xf>
    <xf numFmtId="0" fontId="8" fillId="0" borderId="50" xfId="0" applyFont="1" applyBorder="1" applyAlignment="1" applyProtection="1">
      <alignment horizontal="left"/>
      <protection locked="0"/>
    </xf>
    <xf numFmtId="0" fontId="8" fillId="0" borderId="49" xfId="0" applyFont="1" applyBorder="1" applyAlignment="1" applyProtection="1">
      <alignment horizontal="left"/>
      <protection locked="0"/>
    </xf>
    <xf numFmtId="0" fontId="8" fillId="0" borderId="54" xfId="0" applyFont="1" applyBorder="1" applyAlignment="1" applyProtection="1">
      <alignment horizontal="left"/>
      <protection locked="0"/>
    </xf>
    <xf numFmtId="0" fontId="8" fillId="0" borderId="55" xfId="0" applyFont="1" applyBorder="1" applyAlignment="1" applyProtection="1">
      <alignment horizontal="left"/>
      <protection locked="0"/>
    </xf>
    <xf numFmtId="0" fontId="8" fillId="0" borderId="56" xfId="0" applyFont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7" name="Text Box 1">
          <a:extLst>
            <a:ext uri="{FF2B5EF4-FFF2-40B4-BE49-F238E27FC236}">
              <a16:creationId xmlns:a16="http://schemas.microsoft.com/office/drawing/2014/main" id="{00000000-0008-0000-0000-00000DD10000}"/>
            </a:ext>
          </a:extLst>
        </xdr:cNvPr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8" name="Text Box 2">
          <a:extLst>
            <a:ext uri="{FF2B5EF4-FFF2-40B4-BE49-F238E27FC236}">
              <a16:creationId xmlns:a16="http://schemas.microsoft.com/office/drawing/2014/main" id="{00000000-0008-0000-0000-00000ED10000}"/>
            </a:ext>
          </a:extLst>
        </xdr:cNvPr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19" name="Text Box 3">
          <a:extLst>
            <a:ext uri="{FF2B5EF4-FFF2-40B4-BE49-F238E27FC236}">
              <a16:creationId xmlns:a16="http://schemas.microsoft.com/office/drawing/2014/main" id="{00000000-0008-0000-0000-00000FD10000}"/>
            </a:ext>
          </a:extLst>
        </xdr:cNvPr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0" name="Text Box 4">
          <a:extLst>
            <a:ext uri="{FF2B5EF4-FFF2-40B4-BE49-F238E27FC236}">
              <a16:creationId xmlns:a16="http://schemas.microsoft.com/office/drawing/2014/main" id="{00000000-0008-0000-0000-000010D10000}"/>
            </a:ext>
          </a:extLst>
        </xdr:cNvPr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59</xdr:row>
      <xdr:rowOff>0</xdr:rowOff>
    </xdr:from>
    <xdr:to>
      <xdr:col>2</xdr:col>
      <xdr:colOff>1476375</xdr:colOff>
      <xdr:row>60</xdr:row>
      <xdr:rowOff>9525</xdr:rowOff>
    </xdr:to>
    <xdr:sp macro="" textlink="">
      <xdr:nvSpPr>
        <xdr:cNvPr id="53521" name="Text Box 5">
          <a:extLst>
            <a:ext uri="{FF2B5EF4-FFF2-40B4-BE49-F238E27FC236}">
              <a16:creationId xmlns:a16="http://schemas.microsoft.com/office/drawing/2014/main" id="{00000000-0008-0000-0000-000011D10000}"/>
            </a:ext>
          </a:extLst>
        </xdr:cNvPr>
        <xdr:cNvSpPr txBox="1">
          <a:spLocks noChangeArrowheads="1"/>
        </xdr:cNvSpPr>
      </xdr:nvSpPr>
      <xdr:spPr bwMode="auto">
        <a:xfrm>
          <a:off x="3114675" y="19697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104775</xdr:colOff>
      <xdr:row>0</xdr:row>
      <xdr:rowOff>200025</xdr:rowOff>
    </xdr:to>
    <xdr:sp macro="" textlink="">
      <xdr:nvSpPr>
        <xdr:cNvPr id="53522" name="Text Box 20">
          <a:extLst>
            <a:ext uri="{FF2B5EF4-FFF2-40B4-BE49-F238E27FC236}">
              <a16:creationId xmlns:a16="http://schemas.microsoft.com/office/drawing/2014/main" id="{00000000-0008-0000-0000-000012D10000}"/>
            </a:ext>
          </a:extLst>
        </xdr:cNvPr>
        <xdr:cNvSpPr txBox="1">
          <a:spLocks noChangeArrowheads="1"/>
        </xdr:cNvSpPr>
      </xdr:nvSpPr>
      <xdr:spPr bwMode="auto">
        <a:xfrm>
          <a:off x="1743075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7</xdr:row>
      <xdr:rowOff>0</xdr:rowOff>
    </xdr:from>
    <xdr:to>
      <xdr:col>2</xdr:col>
      <xdr:colOff>1476375</xdr:colOff>
      <xdr:row>7</xdr:row>
      <xdr:rowOff>200025</xdr:rowOff>
    </xdr:to>
    <xdr:sp macro="" textlink="">
      <xdr:nvSpPr>
        <xdr:cNvPr id="53523" name="Text Box 21">
          <a:extLst>
            <a:ext uri="{FF2B5EF4-FFF2-40B4-BE49-F238E27FC236}">
              <a16:creationId xmlns:a16="http://schemas.microsoft.com/office/drawing/2014/main" id="{00000000-0008-0000-0000-000013D10000}"/>
            </a:ext>
          </a:extLst>
        </xdr:cNvPr>
        <xdr:cNvSpPr txBox="1">
          <a:spLocks noChangeArrowheads="1"/>
        </xdr:cNvSpPr>
      </xdr:nvSpPr>
      <xdr:spPr bwMode="auto">
        <a:xfrm>
          <a:off x="3114675" y="22002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37</xdr:row>
      <xdr:rowOff>142875</xdr:rowOff>
    </xdr:from>
    <xdr:to>
      <xdr:col>2</xdr:col>
      <xdr:colOff>1476375</xdr:colOff>
      <xdr:row>37</xdr:row>
      <xdr:rowOff>342900</xdr:rowOff>
    </xdr:to>
    <xdr:sp macro="" textlink="">
      <xdr:nvSpPr>
        <xdr:cNvPr id="53524" name="Text Box 24">
          <a:extLst>
            <a:ext uri="{FF2B5EF4-FFF2-40B4-BE49-F238E27FC236}">
              <a16:creationId xmlns:a16="http://schemas.microsoft.com/office/drawing/2014/main" id="{00000000-0008-0000-0000-000014D10000}"/>
            </a:ext>
          </a:extLst>
        </xdr:cNvPr>
        <xdr:cNvSpPr txBox="1">
          <a:spLocks noChangeArrowheads="1"/>
        </xdr:cNvSpPr>
      </xdr:nvSpPr>
      <xdr:spPr bwMode="auto">
        <a:xfrm>
          <a:off x="3114675" y="12906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47</xdr:row>
      <xdr:rowOff>0</xdr:rowOff>
    </xdr:from>
    <xdr:to>
      <xdr:col>2</xdr:col>
      <xdr:colOff>1476375</xdr:colOff>
      <xdr:row>47</xdr:row>
      <xdr:rowOff>200025</xdr:rowOff>
    </xdr:to>
    <xdr:sp macro="" textlink="">
      <xdr:nvSpPr>
        <xdr:cNvPr id="53525" name="Text Box 25">
          <a:extLst>
            <a:ext uri="{FF2B5EF4-FFF2-40B4-BE49-F238E27FC236}">
              <a16:creationId xmlns:a16="http://schemas.microsoft.com/office/drawing/2014/main" id="{00000000-0008-0000-0000-000015D10000}"/>
            </a:ext>
          </a:extLst>
        </xdr:cNvPr>
        <xdr:cNvSpPr txBox="1">
          <a:spLocks noChangeArrowheads="1"/>
        </xdr:cNvSpPr>
      </xdr:nvSpPr>
      <xdr:spPr bwMode="auto">
        <a:xfrm>
          <a:off x="3114675" y="161734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1371600</xdr:colOff>
      <xdr:row>55</xdr:row>
      <xdr:rowOff>0</xdr:rowOff>
    </xdr:from>
    <xdr:to>
      <xdr:col>2</xdr:col>
      <xdr:colOff>1476375</xdr:colOff>
      <xdr:row>55</xdr:row>
      <xdr:rowOff>200025</xdr:rowOff>
    </xdr:to>
    <xdr:sp macro="" textlink="">
      <xdr:nvSpPr>
        <xdr:cNvPr id="53526" name="Text Box 26">
          <a:extLst>
            <a:ext uri="{FF2B5EF4-FFF2-40B4-BE49-F238E27FC236}">
              <a16:creationId xmlns:a16="http://schemas.microsoft.com/office/drawing/2014/main" id="{00000000-0008-0000-0000-000016D10000}"/>
            </a:ext>
          </a:extLst>
        </xdr:cNvPr>
        <xdr:cNvSpPr txBox="1">
          <a:spLocks noChangeArrowheads="1"/>
        </xdr:cNvSpPr>
      </xdr:nvSpPr>
      <xdr:spPr bwMode="auto">
        <a:xfrm>
          <a:off x="3114675" y="186880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333375</xdr:colOff>
      <xdr:row>3</xdr:row>
      <xdr:rowOff>19050</xdr:rowOff>
    </xdr:from>
    <xdr:to>
      <xdr:col>0</xdr:col>
      <xdr:colOff>1228725</xdr:colOff>
      <xdr:row>5</xdr:row>
      <xdr:rowOff>285750</xdr:rowOff>
    </xdr:to>
    <xdr:pic>
      <xdr:nvPicPr>
        <xdr:cNvPr id="53527" name="Picture 27" descr="dtblogo">
          <a:extLst>
            <a:ext uri="{FF2B5EF4-FFF2-40B4-BE49-F238E27FC236}">
              <a16:creationId xmlns:a16="http://schemas.microsoft.com/office/drawing/2014/main" id="{00000000-0008-0000-0000-000017D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962025"/>
          <a:ext cx="8953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2</xdr:row>
      <xdr:rowOff>76200</xdr:rowOff>
    </xdr:from>
    <xdr:to>
      <xdr:col>6</xdr:col>
      <xdr:colOff>714375</xdr:colOff>
      <xdr:row>6</xdr:row>
      <xdr:rowOff>28575</xdr:rowOff>
    </xdr:to>
    <xdr:pic>
      <xdr:nvPicPr>
        <xdr:cNvPr id="53528" name="Picture 28" descr="Logo JTFO 300">
          <a:extLst>
            <a:ext uri="{FF2B5EF4-FFF2-40B4-BE49-F238E27FC236}">
              <a16:creationId xmlns:a16="http://schemas.microsoft.com/office/drawing/2014/main" id="{00000000-0008-0000-0000-000018D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7048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1371600</xdr:colOff>
      <xdr:row>47</xdr:row>
      <xdr:rowOff>114300</xdr:rowOff>
    </xdr:from>
    <xdr:to>
      <xdr:col>2</xdr:col>
      <xdr:colOff>1476375</xdr:colOff>
      <xdr:row>48</xdr:row>
      <xdr:rowOff>0</xdr:rowOff>
    </xdr:to>
    <xdr:sp macro="" textlink="">
      <xdr:nvSpPr>
        <xdr:cNvPr id="53529" name="Text Box 24">
          <a:extLst>
            <a:ext uri="{FF2B5EF4-FFF2-40B4-BE49-F238E27FC236}">
              <a16:creationId xmlns:a16="http://schemas.microsoft.com/office/drawing/2014/main" id="{00000000-0008-0000-0000-000019D10000}"/>
            </a:ext>
          </a:extLst>
        </xdr:cNvPr>
        <xdr:cNvSpPr txBox="1">
          <a:spLocks noChangeArrowheads="1"/>
        </xdr:cNvSpPr>
      </xdr:nvSpPr>
      <xdr:spPr bwMode="auto">
        <a:xfrm>
          <a:off x="3114675" y="162877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3" name="Text Box 1">
          <a:extLst>
            <a:ext uri="{FF2B5EF4-FFF2-40B4-BE49-F238E27FC236}">
              <a16:creationId xmlns:a16="http://schemas.microsoft.com/office/drawing/2014/main" id="{00000000-0008-0000-0100-0000B5C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4" name="Text Box 2">
          <a:extLst>
            <a:ext uri="{FF2B5EF4-FFF2-40B4-BE49-F238E27FC236}">
              <a16:creationId xmlns:a16="http://schemas.microsoft.com/office/drawing/2014/main" id="{00000000-0008-0000-0100-0000B6C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5" name="Text Box 3">
          <a:extLst>
            <a:ext uri="{FF2B5EF4-FFF2-40B4-BE49-F238E27FC236}">
              <a16:creationId xmlns:a16="http://schemas.microsoft.com/office/drawing/2014/main" id="{00000000-0008-0000-0100-0000B7C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6" name="Text Box 4">
          <a:extLst>
            <a:ext uri="{FF2B5EF4-FFF2-40B4-BE49-F238E27FC236}">
              <a16:creationId xmlns:a16="http://schemas.microsoft.com/office/drawing/2014/main" id="{00000000-0008-0000-0100-0000B8C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49337" name="Text Box 5">
          <a:extLst>
            <a:ext uri="{FF2B5EF4-FFF2-40B4-BE49-F238E27FC236}">
              <a16:creationId xmlns:a16="http://schemas.microsoft.com/office/drawing/2014/main" id="{00000000-0008-0000-0100-0000B9C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19050</xdr:rowOff>
    </xdr:from>
    <xdr:to>
      <xdr:col>1</xdr:col>
      <xdr:colOff>85725</xdr:colOff>
      <xdr:row>5</xdr:row>
      <xdr:rowOff>295275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8675"/>
          <a:ext cx="8096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171450</xdr:colOff>
      <xdr:row>2</xdr:row>
      <xdr:rowOff>9525</xdr:rowOff>
    </xdr:from>
    <xdr:to>
      <xdr:col>6</xdr:col>
      <xdr:colOff>571500</xdr:colOff>
      <xdr:row>5</xdr:row>
      <xdr:rowOff>361950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5" y="561975"/>
          <a:ext cx="11620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2" name="Text Box 1">
          <a:extLst>
            <a:ext uri="{FF2B5EF4-FFF2-40B4-BE49-F238E27FC236}">
              <a16:creationId xmlns:a16="http://schemas.microsoft.com/office/drawing/2014/main" id="{00000000-0008-0000-0300-000080CC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3" name="Text Box 2">
          <a:extLst>
            <a:ext uri="{FF2B5EF4-FFF2-40B4-BE49-F238E27FC236}">
              <a16:creationId xmlns:a16="http://schemas.microsoft.com/office/drawing/2014/main" id="{00000000-0008-0000-0300-000081CC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4" name="Text Box 3">
          <a:extLst>
            <a:ext uri="{FF2B5EF4-FFF2-40B4-BE49-F238E27FC236}">
              <a16:creationId xmlns:a16="http://schemas.microsoft.com/office/drawing/2014/main" id="{00000000-0008-0000-0300-000082CC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5" name="Text Box 4">
          <a:extLst>
            <a:ext uri="{FF2B5EF4-FFF2-40B4-BE49-F238E27FC236}">
              <a16:creationId xmlns:a16="http://schemas.microsoft.com/office/drawing/2014/main" id="{00000000-0008-0000-0300-000083CC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52356" name="Text Box 5">
          <a:extLst>
            <a:ext uri="{FF2B5EF4-FFF2-40B4-BE49-F238E27FC236}">
              <a16:creationId xmlns:a16="http://schemas.microsoft.com/office/drawing/2014/main" id="{00000000-0008-0000-0300-000084CC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6" name="Text Box 1">
          <a:extLst>
            <a:ext uri="{FF2B5EF4-FFF2-40B4-BE49-F238E27FC236}">
              <a16:creationId xmlns:a16="http://schemas.microsoft.com/office/drawing/2014/main" id="{00000000-0008-0000-0400-000014C9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7" name="Text Box 2">
          <a:extLst>
            <a:ext uri="{FF2B5EF4-FFF2-40B4-BE49-F238E27FC236}">
              <a16:creationId xmlns:a16="http://schemas.microsoft.com/office/drawing/2014/main" id="{00000000-0008-0000-0400-000015C9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8" name="Text Box 3">
          <a:extLst>
            <a:ext uri="{FF2B5EF4-FFF2-40B4-BE49-F238E27FC236}">
              <a16:creationId xmlns:a16="http://schemas.microsoft.com/office/drawing/2014/main" id="{00000000-0008-0000-0400-000016C9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79" name="Text Box 4">
          <a:extLst>
            <a:ext uri="{FF2B5EF4-FFF2-40B4-BE49-F238E27FC236}">
              <a16:creationId xmlns:a16="http://schemas.microsoft.com/office/drawing/2014/main" id="{00000000-0008-0000-0400-000017C9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1480" name="Text Box 5">
          <a:extLst>
            <a:ext uri="{FF2B5EF4-FFF2-40B4-BE49-F238E27FC236}">
              <a16:creationId xmlns:a16="http://schemas.microsoft.com/office/drawing/2014/main" id="{00000000-0008-0000-0400-000018C9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1" name="Text Box 1">
          <a:extLst>
            <a:ext uri="{FF2B5EF4-FFF2-40B4-BE49-F238E27FC236}">
              <a16:creationId xmlns:a16="http://schemas.microsoft.com/office/drawing/2014/main" id="{00000000-0008-0000-0400-000019C9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2" name="Text Box 2">
          <a:extLst>
            <a:ext uri="{FF2B5EF4-FFF2-40B4-BE49-F238E27FC236}">
              <a16:creationId xmlns:a16="http://schemas.microsoft.com/office/drawing/2014/main" id="{00000000-0008-0000-0400-00001AC9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3" name="Text Box 3">
          <a:extLst>
            <a:ext uri="{FF2B5EF4-FFF2-40B4-BE49-F238E27FC236}">
              <a16:creationId xmlns:a16="http://schemas.microsoft.com/office/drawing/2014/main" id="{00000000-0008-0000-0400-00001BC9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4" name="Text Box 4">
          <a:extLst>
            <a:ext uri="{FF2B5EF4-FFF2-40B4-BE49-F238E27FC236}">
              <a16:creationId xmlns:a16="http://schemas.microsoft.com/office/drawing/2014/main" id="{00000000-0008-0000-0400-00001CC9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28576</xdr:rowOff>
    </xdr:to>
    <xdr:sp macro="" textlink="">
      <xdr:nvSpPr>
        <xdr:cNvPr id="51485" name="Text Box 5">
          <a:extLst>
            <a:ext uri="{FF2B5EF4-FFF2-40B4-BE49-F238E27FC236}">
              <a16:creationId xmlns:a16="http://schemas.microsoft.com/office/drawing/2014/main" id="{00000000-0008-0000-0400-00001DC9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1476375</xdr:colOff>
      <xdr:row>28</xdr:row>
      <xdr:rowOff>0</xdr:rowOff>
    </xdr:from>
    <xdr:to>
      <xdr:col>1</xdr:col>
      <xdr:colOff>1600200</xdr:colOff>
      <xdr:row>28</xdr:row>
      <xdr:rowOff>314325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1675" y="9353550"/>
          <a:ext cx="1238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1466850</xdr:colOff>
      <xdr:row>28</xdr:row>
      <xdr:rowOff>0</xdr:rowOff>
    </xdr:from>
    <xdr:to>
      <xdr:col>1</xdr:col>
      <xdr:colOff>1609725</xdr:colOff>
      <xdr:row>29</xdr:row>
      <xdr:rowOff>28575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962150" y="9353550"/>
          <a:ext cx="142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480" Type="http://schemas.openxmlformats.org/officeDocument/2006/relationships/revisionLog" Target="revisionLog12.xml"/><Relationship Id="rId485" Type="http://schemas.openxmlformats.org/officeDocument/2006/relationships/revisionLog" Target="revisionLog13.xml"/><Relationship Id="rId515" Type="http://schemas.openxmlformats.org/officeDocument/2006/relationships/revisionLog" Target="revisionLog18.xml"/><Relationship Id="rId510" Type="http://schemas.openxmlformats.org/officeDocument/2006/relationships/revisionLog" Target="revisionLog181.xml"/><Relationship Id="rId433" Type="http://schemas.openxmlformats.org/officeDocument/2006/relationships/revisionLog" Target="revisionLog1311.xml"/><Relationship Id="rId438" Type="http://schemas.openxmlformats.org/officeDocument/2006/relationships/revisionLog" Target="revisionLog1411.xml"/><Relationship Id="rId459" Type="http://schemas.openxmlformats.org/officeDocument/2006/relationships/revisionLog" Target="revisionLog161.xml"/><Relationship Id="rId454" Type="http://schemas.openxmlformats.org/officeDocument/2006/relationships/revisionLog" Target="revisionLog1611.xml"/><Relationship Id="rId470" Type="http://schemas.openxmlformats.org/officeDocument/2006/relationships/revisionLog" Target="revisionLog122.xml"/><Relationship Id="rId475" Type="http://schemas.openxmlformats.org/officeDocument/2006/relationships/revisionLog" Target="revisionLog121.xml"/><Relationship Id="rId491" Type="http://schemas.openxmlformats.org/officeDocument/2006/relationships/revisionLog" Target="revisionLog162.xml"/><Relationship Id="rId496" Type="http://schemas.openxmlformats.org/officeDocument/2006/relationships/revisionLog" Target="revisionLog1811.xml"/><Relationship Id="rId505" Type="http://schemas.openxmlformats.org/officeDocument/2006/relationships/revisionLog" Target="revisionLog19.xml"/><Relationship Id="rId500" Type="http://schemas.openxmlformats.org/officeDocument/2006/relationships/revisionLog" Target="revisionLog191.xml"/><Relationship Id="rId521" Type="http://schemas.openxmlformats.org/officeDocument/2006/relationships/revisionLog" Target="revisionLog14.xml"/><Relationship Id="rId423" Type="http://schemas.openxmlformats.org/officeDocument/2006/relationships/revisionLog" Target="revisionLog121111.xml"/><Relationship Id="rId428" Type="http://schemas.openxmlformats.org/officeDocument/2006/relationships/revisionLog" Target="revisionLog131111.xml"/><Relationship Id="rId449" Type="http://schemas.openxmlformats.org/officeDocument/2006/relationships/revisionLog" Target="revisionLog18111.xml"/><Relationship Id="rId444" Type="http://schemas.openxmlformats.org/officeDocument/2006/relationships/revisionLog" Target="revisionLog17111.xml"/><Relationship Id="rId460" Type="http://schemas.openxmlformats.org/officeDocument/2006/relationships/revisionLog" Target="revisionLog11011.xml"/><Relationship Id="rId465" Type="http://schemas.openxmlformats.org/officeDocument/2006/relationships/revisionLog" Target="revisionLog1121.xml"/><Relationship Id="rId481" Type="http://schemas.openxmlformats.org/officeDocument/2006/relationships/revisionLog" Target="revisionLog1621.xml"/><Relationship Id="rId486" Type="http://schemas.openxmlformats.org/officeDocument/2006/relationships/revisionLog" Target="revisionLog111.xml"/><Relationship Id="rId516" Type="http://schemas.openxmlformats.org/officeDocument/2006/relationships/revisionLog" Target="revisionLog112.xml"/><Relationship Id="rId511" Type="http://schemas.openxmlformats.org/officeDocument/2006/relationships/revisionLog" Target="revisionLog1122.xml"/><Relationship Id="rId439" Type="http://schemas.openxmlformats.org/officeDocument/2006/relationships/revisionLog" Target="revisionLog12211.xml"/><Relationship Id="rId434" Type="http://schemas.openxmlformats.org/officeDocument/2006/relationships/revisionLog" Target="revisionLog12121.xml"/><Relationship Id="rId450" Type="http://schemas.openxmlformats.org/officeDocument/2006/relationships/revisionLog" Target="revisionLog141.xml"/><Relationship Id="rId455" Type="http://schemas.openxmlformats.org/officeDocument/2006/relationships/revisionLog" Target="revisionLog1521111.xml"/><Relationship Id="rId471" Type="http://schemas.openxmlformats.org/officeDocument/2006/relationships/revisionLog" Target="revisionLog123.xml"/><Relationship Id="rId476" Type="http://schemas.openxmlformats.org/officeDocument/2006/relationships/revisionLog" Target="revisionLog114.xml"/><Relationship Id="rId497" Type="http://schemas.openxmlformats.org/officeDocument/2006/relationships/revisionLog" Target="revisionLog19211.xml"/><Relationship Id="rId506" Type="http://schemas.openxmlformats.org/officeDocument/2006/relationships/revisionLog" Target="revisionLog117.xml"/><Relationship Id="rId492" Type="http://schemas.openxmlformats.org/officeDocument/2006/relationships/revisionLog" Target="revisionLog18211.xml"/><Relationship Id="rId501" Type="http://schemas.openxmlformats.org/officeDocument/2006/relationships/revisionLog" Target="revisionLog110121.xml"/><Relationship Id="rId514" Type="http://schemas.openxmlformats.org/officeDocument/2006/relationships/revisionLog" Target="revisionLog118.xml"/><Relationship Id="rId522" Type="http://schemas.openxmlformats.org/officeDocument/2006/relationships/revisionLog" Target="revisionLog1.xml"/><Relationship Id="rId429" Type="http://schemas.openxmlformats.org/officeDocument/2006/relationships/revisionLog" Target="revisionLog13111.xml"/><Relationship Id="rId424" Type="http://schemas.openxmlformats.org/officeDocument/2006/relationships/revisionLog" Target="revisionLog12111.xml"/><Relationship Id="rId432" Type="http://schemas.openxmlformats.org/officeDocument/2006/relationships/revisionLog" Target="revisionLog14111.xml"/><Relationship Id="rId437" Type="http://schemas.openxmlformats.org/officeDocument/2006/relationships/revisionLog" Target="revisionLog15111.xml"/><Relationship Id="rId440" Type="http://schemas.openxmlformats.org/officeDocument/2006/relationships/revisionLog" Target="revisionLog16111.xml"/><Relationship Id="rId445" Type="http://schemas.openxmlformats.org/officeDocument/2006/relationships/revisionLog" Target="revisionLog17112.xml"/><Relationship Id="rId453" Type="http://schemas.openxmlformats.org/officeDocument/2006/relationships/revisionLog" Target="revisionLog182111.xml"/><Relationship Id="rId458" Type="http://schemas.openxmlformats.org/officeDocument/2006/relationships/revisionLog" Target="revisionLog192111.xml"/><Relationship Id="rId466" Type="http://schemas.openxmlformats.org/officeDocument/2006/relationships/revisionLog" Target="revisionLog1101211.xml"/><Relationship Id="rId474" Type="http://schemas.openxmlformats.org/officeDocument/2006/relationships/revisionLog" Target="revisionLog1212.xml"/><Relationship Id="rId479" Type="http://schemas.openxmlformats.org/officeDocument/2006/relationships/revisionLog" Target="revisionLog1312.xml"/><Relationship Id="rId487" Type="http://schemas.openxmlformats.org/officeDocument/2006/relationships/revisionLog" Target="revisionLog1522.xml"/><Relationship Id="rId509" Type="http://schemas.openxmlformats.org/officeDocument/2006/relationships/revisionLog" Target="revisionLog1181.xml"/><Relationship Id="rId461" Type="http://schemas.openxmlformats.org/officeDocument/2006/relationships/revisionLog" Target="revisionLog11012111.xml"/><Relationship Id="rId482" Type="http://schemas.openxmlformats.org/officeDocument/2006/relationships/revisionLog" Target="revisionLog1521.xml"/><Relationship Id="rId490" Type="http://schemas.openxmlformats.org/officeDocument/2006/relationships/revisionLog" Target="revisionLog1622.xml"/><Relationship Id="rId495" Type="http://schemas.openxmlformats.org/officeDocument/2006/relationships/revisionLog" Target="revisionLog182.xml"/><Relationship Id="rId504" Type="http://schemas.openxmlformats.org/officeDocument/2006/relationships/revisionLog" Target="revisionLog1171.xml"/><Relationship Id="rId512" Type="http://schemas.openxmlformats.org/officeDocument/2006/relationships/revisionLog" Target="revisionLog119.xml"/><Relationship Id="rId517" Type="http://schemas.openxmlformats.org/officeDocument/2006/relationships/revisionLog" Target="revisionLog1421.xml"/><Relationship Id="rId520" Type="http://schemas.openxmlformats.org/officeDocument/2006/relationships/revisionLog" Target="revisionLog15.xml"/><Relationship Id="rId422" Type="http://schemas.openxmlformats.org/officeDocument/2006/relationships/revisionLog" Target="revisionLog1211111.xml"/><Relationship Id="rId427" Type="http://schemas.openxmlformats.org/officeDocument/2006/relationships/revisionLog" Target="revisionLog1311111.xml"/><Relationship Id="rId430" Type="http://schemas.openxmlformats.org/officeDocument/2006/relationships/revisionLog" Target="revisionLog1411111.xml"/><Relationship Id="rId435" Type="http://schemas.openxmlformats.org/officeDocument/2006/relationships/revisionLog" Target="revisionLog1511111.xml"/><Relationship Id="rId443" Type="http://schemas.openxmlformats.org/officeDocument/2006/relationships/revisionLog" Target="revisionLog171111.xml"/><Relationship Id="rId448" Type="http://schemas.openxmlformats.org/officeDocument/2006/relationships/revisionLog" Target="revisionLog181111.xml"/><Relationship Id="rId456" Type="http://schemas.openxmlformats.org/officeDocument/2006/relationships/revisionLog" Target="revisionLog110111.xml"/><Relationship Id="rId464" Type="http://schemas.openxmlformats.org/officeDocument/2006/relationships/revisionLog" Target="revisionLog11211.xml"/><Relationship Id="rId469" Type="http://schemas.openxmlformats.org/officeDocument/2006/relationships/revisionLog" Target="revisionLog1221.xml"/><Relationship Id="rId477" Type="http://schemas.openxmlformats.org/officeDocument/2006/relationships/revisionLog" Target="revisionLog152111.xml"/><Relationship Id="rId498" Type="http://schemas.openxmlformats.org/officeDocument/2006/relationships/revisionLog" Target="revisionLog1921.xml"/><Relationship Id="rId451" Type="http://schemas.openxmlformats.org/officeDocument/2006/relationships/revisionLog" Target="revisionLog14211.xml"/><Relationship Id="rId472" Type="http://schemas.openxmlformats.org/officeDocument/2006/relationships/revisionLog" Target="revisionLog1110.xml"/><Relationship Id="rId493" Type="http://schemas.openxmlformats.org/officeDocument/2006/relationships/revisionLog" Target="revisionLog153.xml"/><Relationship Id="rId502" Type="http://schemas.openxmlformats.org/officeDocument/2006/relationships/revisionLog" Target="revisionLog16.xml"/><Relationship Id="rId507" Type="http://schemas.openxmlformats.org/officeDocument/2006/relationships/revisionLog" Target="revisionLog17.xml"/><Relationship Id="rId523" Type="http://schemas.openxmlformats.org/officeDocument/2006/relationships/revisionLog" Target="revisionLog2.xml"/><Relationship Id="rId420" Type="http://schemas.openxmlformats.org/officeDocument/2006/relationships/revisionLog" Target="revisionLog1111.xml"/><Relationship Id="rId425" Type="http://schemas.openxmlformats.org/officeDocument/2006/relationships/revisionLog" Target="revisionLog1211.xml"/><Relationship Id="rId446" Type="http://schemas.openxmlformats.org/officeDocument/2006/relationships/revisionLog" Target="revisionLog151.xml"/><Relationship Id="rId467" Type="http://schemas.openxmlformats.org/officeDocument/2006/relationships/revisionLog" Target="revisionLog171.xml"/><Relationship Id="rId441" Type="http://schemas.openxmlformats.org/officeDocument/2006/relationships/revisionLog" Target="revisionLog1511.xml"/><Relationship Id="rId462" Type="http://schemas.openxmlformats.org/officeDocument/2006/relationships/revisionLog" Target="revisionLog1711.xml"/><Relationship Id="rId483" Type="http://schemas.openxmlformats.org/officeDocument/2006/relationships/revisionLog" Target="revisionLog131.xml"/><Relationship Id="rId488" Type="http://schemas.openxmlformats.org/officeDocument/2006/relationships/revisionLog" Target="revisionLog152.xml"/><Relationship Id="rId518" Type="http://schemas.openxmlformats.org/officeDocument/2006/relationships/revisionLog" Target="revisionLog11.xml"/><Relationship Id="rId513" Type="http://schemas.openxmlformats.org/officeDocument/2006/relationships/revisionLog" Target="revisionLog110.xml"/><Relationship Id="rId436" Type="http://schemas.openxmlformats.org/officeDocument/2006/relationships/revisionLog" Target="revisionLog151111.xml"/><Relationship Id="rId457" Type="http://schemas.openxmlformats.org/officeDocument/2006/relationships/revisionLog" Target="revisionLog1911.xml"/><Relationship Id="rId431" Type="http://schemas.openxmlformats.org/officeDocument/2006/relationships/revisionLog" Target="revisionLog141111.xml"/><Relationship Id="rId452" Type="http://schemas.openxmlformats.org/officeDocument/2006/relationships/revisionLog" Target="revisionLog19111.xml"/><Relationship Id="rId473" Type="http://schemas.openxmlformats.org/officeDocument/2006/relationships/revisionLog" Target="revisionLog13121.xml"/><Relationship Id="rId478" Type="http://schemas.openxmlformats.org/officeDocument/2006/relationships/revisionLog" Target="revisionLog15211.xml"/><Relationship Id="rId494" Type="http://schemas.openxmlformats.org/officeDocument/2006/relationships/revisionLog" Target="revisionLog1821.xml"/><Relationship Id="rId499" Type="http://schemas.openxmlformats.org/officeDocument/2006/relationships/revisionLog" Target="revisionLog192.xml"/><Relationship Id="rId508" Type="http://schemas.openxmlformats.org/officeDocument/2006/relationships/revisionLog" Target="revisionLog1101.xml"/><Relationship Id="rId503" Type="http://schemas.openxmlformats.org/officeDocument/2006/relationships/revisionLog" Target="revisionLog11012.xml"/><Relationship Id="rId426" Type="http://schemas.openxmlformats.org/officeDocument/2006/relationships/revisionLog" Target="revisionLog113.xml"/><Relationship Id="rId447" Type="http://schemas.openxmlformats.org/officeDocument/2006/relationships/revisionLog" Target="revisionLog132.xml"/><Relationship Id="rId421" Type="http://schemas.openxmlformats.org/officeDocument/2006/relationships/revisionLog" Target="revisionLog1112.xml"/><Relationship Id="rId442" Type="http://schemas.openxmlformats.org/officeDocument/2006/relationships/revisionLog" Target="revisionLog131211.xml"/><Relationship Id="rId463" Type="http://schemas.openxmlformats.org/officeDocument/2006/relationships/revisionLog" Target="revisionLog16211.xml"/><Relationship Id="rId468" Type="http://schemas.openxmlformats.org/officeDocument/2006/relationships/revisionLog" Target="revisionLog11221.xml"/><Relationship Id="rId484" Type="http://schemas.openxmlformats.org/officeDocument/2006/relationships/revisionLog" Target="revisionLog115.xml"/><Relationship Id="rId489" Type="http://schemas.openxmlformats.org/officeDocument/2006/relationships/revisionLog" Target="revisionLog116.xml"/><Relationship Id="rId519" Type="http://schemas.openxmlformats.org/officeDocument/2006/relationships/revisionLog" Target="revisionLog14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6E9E7B-E1B3-462F-905C-4D6B5A645E1A}" diskRevisions="1" revisionId="12612" version="2" protected="1">
  <header guid="{5458D9EC-D2D7-417E-87B0-38573996B485}" dateTime="2020-03-01T12:12:14" maxSheetId="7" userName="Stefan" r:id="rId420" minRId="10790" maxRId="11201">
    <sheetIdMap count="6">
      <sheetId val="1"/>
      <sheetId val="2"/>
      <sheetId val="3"/>
      <sheetId val="4"/>
      <sheetId val="5"/>
      <sheetId val="6"/>
    </sheetIdMap>
  </header>
  <header guid="{4CA6159C-F0FC-45E8-9A37-2499BD75E6A9}" dateTime="2020-03-01T12:14:40" maxSheetId="7" userName="Stefan" r:id="rId421" minRId="11202" maxRId="11385">
    <sheetIdMap count="6">
      <sheetId val="1"/>
      <sheetId val="2"/>
      <sheetId val="3"/>
      <sheetId val="4"/>
      <sheetId val="5"/>
      <sheetId val="6"/>
    </sheetIdMap>
  </header>
  <header guid="{F82AA528-3995-4386-B962-EF38094F3959}" dateTime="2020-03-01T12:16:34" maxSheetId="7" userName="Stefan" r:id="rId422" minRId="11386" maxRId="11567">
    <sheetIdMap count="6">
      <sheetId val="1"/>
      <sheetId val="2"/>
      <sheetId val="3"/>
      <sheetId val="4"/>
      <sheetId val="5"/>
      <sheetId val="6"/>
    </sheetIdMap>
  </header>
  <header guid="{A26C91F6-6206-4DFB-815D-AA2DED6711F9}" dateTime="2020-03-01T12:17:29" maxSheetId="7" userName="Stefan" r:id="rId423" minRId="11568" maxRId="11572">
    <sheetIdMap count="6">
      <sheetId val="1"/>
      <sheetId val="2"/>
      <sheetId val="3"/>
      <sheetId val="4"/>
      <sheetId val="5"/>
      <sheetId val="6"/>
    </sheetIdMap>
  </header>
  <header guid="{56F3CCBC-EE14-4160-87D2-01CA6FADC533}" dateTime="2020-03-01T13:00:53" maxSheetId="7" userName="Stefan" r:id="rId424" minRId="11573" maxRId="11622">
    <sheetIdMap count="6">
      <sheetId val="1"/>
      <sheetId val="2"/>
      <sheetId val="3"/>
      <sheetId val="4"/>
      <sheetId val="5"/>
      <sheetId val="6"/>
    </sheetIdMap>
  </header>
  <header guid="{CDAC4225-157A-49B9-994A-42859A4DEC43}" dateTime="2020-03-01T13:02:20" maxSheetId="7" userName="Stefan" r:id="rId425" minRId="11623" maxRId="11652">
    <sheetIdMap count="6">
      <sheetId val="1"/>
      <sheetId val="2"/>
      <sheetId val="3"/>
      <sheetId val="4"/>
      <sheetId val="5"/>
      <sheetId val="6"/>
    </sheetIdMap>
  </header>
  <header guid="{906A1319-F5DF-41D9-85D2-2B051A7556BA}" dateTime="2020-03-01T13:05:00" maxSheetId="7" userName="Stefan" r:id="rId426" minRId="11653" maxRId="11658">
    <sheetIdMap count="6">
      <sheetId val="1"/>
      <sheetId val="2"/>
      <sheetId val="3"/>
      <sheetId val="4"/>
      <sheetId val="5"/>
      <sheetId val="6"/>
    </sheetIdMap>
  </header>
  <header guid="{D66B365A-CBAB-41C7-892A-A1E12C0A608C}" dateTime="2020-03-01T13:05:54" maxSheetId="7" userName="Stefan" r:id="rId427" minRId="11659" maxRId="11700">
    <sheetIdMap count="6">
      <sheetId val="1"/>
      <sheetId val="2"/>
      <sheetId val="3"/>
      <sheetId val="4"/>
      <sheetId val="5"/>
      <sheetId val="6"/>
    </sheetIdMap>
  </header>
  <header guid="{752CCC8B-3468-4CAA-9CE5-CA0419404154}" dateTime="2020-03-01T13:07:19" maxSheetId="7" userName="Stefan" r:id="rId428" minRId="11701" maxRId="11710">
    <sheetIdMap count="6">
      <sheetId val="1"/>
      <sheetId val="2"/>
      <sheetId val="3"/>
      <sheetId val="4"/>
      <sheetId val="5"/>
      <sheetId val="6"/>
    </sheetIdMap>
  </header>
  <header guid="{CEF3D1E4-7097-4FFE-B7CB-1AE2C1F055DA}" dateTime="2020-03-01T13:09:21" maxSheetId="7" userName="Stefan" r:id="rId429" minRId="11711" maxRId="11730">
    <sheetIdMap count="6">
      <sheetId val="1"/>
      <sheetId val="2"/>
      <sheetId val="3"/>
      <sheetId val="4"/>
      <sheetId val="5"/>
      <sheetId val="6"/>
    </sheetIdMap>
  </header>
  <header guid="{F37ADEB2-4029-445E-975D-D3009AC76756}" dateTime="2020-03-01T13:10:42" maxSheetId="7" userName="Stefan" r:id="rId430" minRId="11731" maxRId="11755">
    <sheetIdMap count="6">
      <sheetId val="1"/>
      <sheetId val="2"/>
      <sheetId val="3"/>
      <sheetId val="4"/>
      <sheetId val="5"/>
      <sheetId val="6"/>
    </sheetIdMap>
  </header>
  <header guid="{7B2EBEC5-44C3-4263-928F-8305B459CFEF}" dateTime="2020-03-01T13:12:35" maxSheetId="7" userName="Stefan" r:id="rId431" minRId="11756" maxRId="11765">
    <sheetIdMap count="6">
      <sheetId val="1"/>
      <sheetId val="2"/>
      <sheetId val="3"/>
      <sheetId val="4"/>
      <sheetId val="5"/>
      <sheetId val="6"/>
    </sheetIdMap>
  </header>
  <header guid="{C777218A-8637-425C-B826-277E835A8A42}" dateTime="2020-03-01T13:14:05" maxSheetId="7" userName="Stefan" r:id="rId432" minRId="11766" maxRId="11795">
    <sheetIdMap count="6">
      <sheetId val="1"/>
      <sheetId val="2"/>
      <sheetId val="3"/>
      <sheetId val="4"/>
      <sheetId val="5"/>
      <sheetId val="6"/>
    </sheetIdMap>
  </header>
  <header guid="{696E9A12-DF65-4135-9D6B-DEFA95224446}" dateTime="2020-03-01T13:16:47" maxSheetId="7" userName="Stefan" r:id="rId433" minRId="11796" maxRId="11825">
    <sheetIdMap count="6">
      <sheetId val="1"/>
      <sheetId val="2"/>
      <sheetId val="3"/>
      <sheetId val="4"/>
      <sheetId val="5"/>
      <sheetId val="6"/>
    </sheetIdMap>
  </header>
  <header guid="{939923F1-FE9A-49BA-9EE4-69E9C65205BB}" dateTime="2020-03-01T13:16:58" maxSheetId="7" userName="Stefan" r:id="rId434" minRId="11826" maxRId="11835">
    <sheetIdMap count="6">
      <sheetId val="1"/>
      <sheetId val="2"/>
      <sheetId val="3"/>
      <sheetId val="4"/>
      <sheetId val="5"/>
      <sheetId val="6"/>
    </sheetIdMap>
  </header>
  <header guid="{2C2F0937-B17B-4C90-838F-1E9FED48F619}" dateTime="2020-03-01T13:17:50" maxSheetId="7" userName="Stefan" r:id="rId435" minRId="11836" maxRId="11850">
    <sheetIdMap count="6">
      <sheetId val="1"/>
      <sheetId val="2"/>
      <sheetId val="3"/>
      <sheetId val="4"/>
      <sheetId val="5"/>
      <sheetId val="6"/>
    </sheetIdMap>
  </header>
  <header guid="{E96D345C-0660-49ED-B005-CF129391EB20}" dateTime="2020-03-04T19:10:24" maxSheetId="7" userName="Stefan" r:id="rId436" minRId="11851" maxRId="11900">
    <sheetIdMap count="6">
      <sheetId val="1"/>
      <sheetId val="2"/>
      <sheetId val="3"/>
      <sheetId val="4"/>
      <sheetId val="5"/>
      <sheetId val="6"/>
    </sheetIdMap>
  </header>
  <header guid="{C4BA0FBF-4E33-4713-B23E-2F76383C4E42}" dateTime="2020-03-04T19:13:28" maxSheetId="7" userName="Stefan" r:id="rId437" minRId="11901" maxRId="11905">
    <sheetIdMap count="6">
      <sheetId val="1"/>
      <sheetId val="2"/>
      <sheetId val="3"/>
      <sheetId val="4"/>
      <sheetId val="5"/>
      <sheetId val="6"/>
    </sheetIdMap>
  </header>
  <header guid="{1E525E8C-1D73-4BFF-BFEB-600A018B36EE}" dateTime="2020-03-04T19:14:34" maxSheetId="7" userName="Stefan" r:id="rId438" minRId="11906" maxRId="11913">
    <sheetIdMap count="6">
      <sheetId val="1"/>
      <sheetId val="2"/>
      <sheetId val="3"/>
      <sheetId val="4"/>
      <sheetId val="5"/>
      <sheetId val="6"/>
    </sheetIdMap>
  </header>
  <header guid="{E2E2FC47-3F9B-452E-8331-0A2F631D898D}" dateTime="2020-03-04T19:15:06" maxSheetId="7" userName="Stefan" r:id="rId439" minRId="11914" maxRId="11958">
    <sheetIdMap count="6">
      <sheetId val="1"/>
      <sheetId val="2"/>
      <sheetId val="3"/>
      <sheetId val="4"/>
      <sheetId val="5"/>
      <sheetId val="6"/>
    </sheetIdMap>
  </header>
  <header guid="{E5F194A1-61AD-4BB5-BF8B-4AB81F77BFC1}" dateTime="2020-03-04T19:28:20" maxSheetId="7" userName="Stefan" r:id="rId440" minRId="11959" maxRId="11978">
    <sheetIdMap count="6">
      <sheetId val="1"/>
      <sheetId val="2"/>
      <sheetId val="3"/>
      <sheetId val="4"/>
      <sheetId val="5"/>
      <sheetId val="6"/>
    </sheetIdMap>
  </header>
  <header guid="{6FF6371D-BB46-4709-B1CF-E20330C3CC3C}" dateTime="2020-03-04T19:29:43" maxSheetId="7" userName="Stefan" r:id="rId441" minRId="11979" maxRId="11988">
    <sheetIdMap count="6">
      <sheetId val="1"/>
      <sheetId val="2"/>
      <sheetId val="3"/>
      <sheetId val="4"/>
      <sheetId val="5"/>
      <sheetId val="6"/>
    </sheetIdMap>
  </header>
  <header guid="{A26ADF16-52DD-4F1A-80D8-CA3FCC3AFF1A}" dateTime="2020-03-04T19:32:18" maxSheetId="7" userName="Stefan" r:id="rId442" minRId="11989" maxRId="11999">
    <sheetIdMap count="6">
      <sheetId val="1"/>
      <sheetId val="2"/>
      <sheetId val="3"/>
      <sheetId val="4"/>
      <sheetId val="5"/>
      <sheetId val="6"/>
    </sheetIdMap>
  </header>
  <header guid="{6A25CA73-2B05-4FA2-B9FC-C959FE9271DA}" dateTime="2020-03-04T19:33:25" maxSheetId="7" userName="Stefan" r:id="rId443" minRId="12000" maxRId="12029">
    <sheetIdMap count="6">
      <sheetId val="1"/>
      <sheetId val="2"/>
      <sheetId val="3"/>
      <sheetId val="4"/>
      <sheetId val="5"/>
      <sheetId val="6"/>
    </sheetIdMap>
  </header>
  <header guid="{CB8E6596-4FE6-4481-876B-60D5028BDDD2}" dateTime="2020-03-04T19:36:40" maxSheetId="7" userName="Stefan" r:id="rId444" minRId="12030">
    <sheetIdMap count="6">
      <sheetId val="1"/>
      <sheetId val="2"/>
      <sheetId val="3"/>
      <sheetId val="4"/>
      <sheetId val="5"/>
      <sheetId val="6"/>
    </sheetIdMap>
  </header>
  <header guid="{3E1466F0-B450-4BBC-AE53-124404A3A90A}" dateTime="2020-03-04T19:37:51" maxSheetId="7" userName="Stefan" r:id="rId445" minRId="12031" maxRId="12035">
    <sheetIdMap count="6">
      <sheetId val="1"/>
      <sheetId val="2"/>
      <sheetId val="3"/>
      <sheetId val="4"/>
      <sheetId val="5"/>
      <sheetId val="6"/>
    </sheetIdMap>
  </header>
  <header guid="{DDE19689-EEE5-47E5-852F-27E08F877CD6}" dateTime="2020-03-04T20:33:34" maxSheetId="7" userName="Stefan" r:id="rId446" minRId="12036" maxRId="12040">
    <sheetIdMap count="6">
      <sheetId val="1"/>
      <sheetId val="2"/>
      <sheetId val="3"/>
      <sheetId val="4"/>
      <sheetId val="5"/>
      <sheetId val="6"/>
    </sheetIdMap>
  </header>
  <header guid="{9E55EC25-5BDF-478D-B4D9-F4DD68F3A277}" dateTime="2020-03-04T20:33:45" maxSheetId="7" userName="Stefan" r:id="rId447" minRId="12041" maxRId="12050">
    <sheetIdMap count="6">
      <sheetId val="1"/>
      <sheetId val="2"/>
      <sheetId val="3"/>
      <sheetId val="4"/>
      <sheetId val="5"/>
      <sheetId val="6"/>
    </sheetIdMap>
  </header>
  <header guid="{B9CB1D8E-5506-4461-B5C9-B8DBE42A2668}" dateTime="2020-03-05T08:48:35" maxSheetId="7" userName="Stefan" r:id="rId448" minRId="12051" maxRId="12137">
    <sheetIdMap count="6">
      <sheetId val="1"/>
      <sheetId val="2"/>
      <sheetId val="3"/>
      <sheetId val="4"/>
      <sheetId val="5"/>
      <sheetId val="6"/>
    </sheetIdMap>
  </header>
  <header guid="{7CF7F2E2-1895-4044-AF0F-945838E81DB0}" dateTime="2020-03-05T13:50:04" maxSheetId="7" userName="Stefan" r:id="rId449" minRId="12138" maxRId="12140">
    <sheetIdMap count="6">
      <sheetId val="1"/>
      <sheetId val="2"/>
      <sheetId val="3"/>
      <sheetId val="4"/>
      <sheetId val="5"/>
      <sheetId val="6"/>
    </sheetIdMap>
  </header>
  <header guid="{C283123C-C610-4576-8775-AEAA8A26F875}" dateTime="2020-03-05T14:15:13" maxSheetId="7" userName="Stefan" r:id="rId450" minRId="12141" maxRId="12145">
    <sheetIdMap count="6">
      <sheetId val="1"/>
      <sheetId val="2"/>
      <sheetId val="3"/>
      <sheetId val="4"/>
      <sheetId val="5"/>
      <sheetId val="6"/>
    </sheetIdMap>
  </header>
  <header guid="{F451D17C-E99D-4940-B17F-7CE9758B0234}" dateTime="2020-03-05T14:16:08" maxSheetId="7" userName="Stefan" r:id="rId451" minRId="12146" maxRId="12150">
    <sheetIdMap count="6">
      <sheetId val="1"/>
      <sheetId val="2"/>
      <sheetId val="3"/>
      <sheetId val="4"/>
      <sheetId val="5"/>
      <sheetId val="6"/>
    </sheetIdMap>
  </header>
  <header guid="{F3CF7911-7B2A-4966-9213-9F3F842B43DF}" dateTime="2020-03-05T14:16:30" maxSheetId="7" userName="Stefan" r:id="rId452" minRId="12151" maxRId="12154">
    <sheetIdMap count="6">
      <sheetId val="1"/>
      <sheetId val="2"/>
      <sheetId val="3"/>
      <sheetId val="4"/>
      <sheetId val="5"/>
      <sheetId val="6"/>
    </sheetIdMap>
  </header>
  <header guid="{8ED0E23C-FECB-4D11-BEE8-E0B940BA6FDA}" dateTime="2020-03-05T14:17:13" maxSheetId="7" userName="Stefan" r:id="rId453" minRId="12155" maxRId="12158">
    <sheetIdMap count="6">
      <sheetId val="1"/>
      <sheetId val="2"/>
      <sheetId val="3"/>
      <sheetId val="4"/>
      <sheetId val="5"/>
      <sheetId val="6"/>
    </sheetIdMap>
  </header>
  <header guid="{AC71BFD6-B30D-4615-8282-04195D85FB31}" dateTime="2020-03-05T14:18:12" maxSheetId="7" userName="Stefan" r:id="rId454" minRId="12159" maxRId="12163">
    <sheetIdMap count="6">
      <sheetId val="1"/>
      <sheetId val="2"/>
      <sheetId val="3"/>
      <sheetId val="4"/>
      <sheetId val="5"/>
      <sheetId val="6"/>
    </sheetIdMap>
  </header>
  <header guid="{82B9DCF9-474F-435F-9C28-9EA7D96215C2}" dateTime="2020-03-05T14:19:00" maxSheetId="7" userName="Stefan" r:id="rId455" minRId="12164" maxRId="12168">
    <sheetIdMap count="6">
      <sheetId val="1"/>
      <sheetId val="2"/>
      <sheetId val="3"/>
      <sheetId val="4"/>
      <sheetId val="5"/>
      <sheetId val="6"/>
    </sheetIdMap>
  </header>
  <header guid="{8C4AF7BD-9FBB-43EF-B9B8-4CC1D2860458}" dateTime="2020-03-05T14:19:24" maxSheetId="7" userName="Stefan" r:id="rId456" minRId="12169" maxRId="12172">
    <sheetIdMap count="6">
      <sheetId val="1"/>
      <sheetId val="2"/>
      <sheetId val="3"/>
      <sheetId val="4"/>
      <sheetId val="5"/>
      <sheetId val="6"/>
    </sheetIdMap>
  </header>
  <header guid="{88D85A61-07FF-4129-A2C4-B5222FEA0EBB}" dateTime="2020-03-05T14:20:08" maxSheetId="7" userName="Stefan" r:id="rId457" minRId="12173" maxRId="12176">
    <sheetIdMap count="6">
      <sheetId val="1"/>
      <sheetId val="2"/>
      <sheetId val="3"/>
      <sheetId val="4"/>
      <sheetId val="5"/>
      <sheetId val="6"/>
    </sheetIdMap>
  </header>
  <header guid="{D60374B0-0FF5-412E-965B-8F023284283E}" dateTime="2020-03-05T14:21:11" maxSheetId="7" userName="Stefan" r:id="rId458" minRId="12177" maxRId="12186">
    <sheetIdMap count="6">
      <sheetId val="1"/>
      <sheetId val="2"/>
      <sheetId val="3"/>
      <sheetId val="4"/>
      <sheetId val="5"/>
      <sheetId val="6"/>
    </sheetIdMap>
  </header>
  <header guid="{E155B1F2-09A6-4705-9E68-7E1A9426F520}" dateTime="2020-03-05T14:22:30" maxSheetId="7" userName="Stefan" r:id="rId459" minRId="12187" maxRId="12191">
    <sheetIdMap count="6">
      <sheetId val="1"/>
      <sheetId val="2"/>
      <sheetId val="3"/>
      <sheetId val="4"/>
      <sheetId val="5"/>
      <sheetId val="6"/>
    </sheetIdMap>
  </header>
  <header guid="{F6722FAC-1879-4D6B-BF46-BB99A6FCF66B}" dateTime="2020-03-05T14:24:00" maxSheetId="7" userName="Stefan" r:id="rId460" minRId="12192" maxRId="12198">
    <sheetIdMap count="6">
      <sheetId val="1"/>
      <sheetId val="2"/>
      <sheetId val="3"/>
      <sheetId val="4"/>
      <sheetId val="5"/>
      <sheetId val="6"/>
    </sheetIdMap>
  </header>
  <header guid="{FA760AE1-ADAE-449E-B2CE-E8D5FC453D3D}" dateTime="2020-03-05T14:24:29" maxSheetId="7" userName="Stefan" r:id="rId461" minRId="12199" maxRId="12203">
    <sheetIdMap count="6">
      <sheetId val="1"/>
      <sheetId val="2"/>
      <sheetId val="3"/>
      <sheetId val="4"/>
      <sheetId val="5"/>
      <sheetId val="6"/>
    </sheetIdMap>
  </header>
  <header guid="{6036675F-25A9-48C5-B9BE-BA6FB2F20CB4}" dateTime="2020-03-05T14:29:16" maxSheetId="7" userName="Stefan" r:id="rId462" minRId="12204" maxRId="12208">
    <sheetIdMap count="6">
      <sheetId val="1"/>
      <sheetId val="2"/>
      <sheetId val="3"/>
      <sheetId val="4"/>
      <sheetId val="5"/>
      <sheetId val="6"/>
    </sheetIdMap>
  </header>
  <header guid="{C9B64214-2F1D-4A5F-90A0-28BE99C175BA}" dateTime="2020-03-05T14:29:35" maxSheetId="7" userName="Stefan" r:id="rId463" minRId="12209" maxRId="12212">
    <sheetIdMap count="6">
      <sheetId val="1"/>
      <sheetId val="2"/>
      <sheetId val="3"/>
      <sheetId val="4"/>
      <sheetId val="5"/>
      <sheetId val="6"/>
    </sheetIdMap>
  </header>
  <header guid="{9FD1788D-0E2A-414B-8CF3-CBC7C4404403}" dateTime="2020-03-05T14:30:07" maxSheetId="7" userName="Stefan" r:id="rId464" minRId="12213" maxRId="12217">
    <sheetIdMap count="6">
      <sheetId val="1"/>
      <sheetId val="2"/>
      <sheetId val="3"/>
      <sheetId val="4"/>
      <sheetId val="5"/>
      <sheetId val="6"/>
    </sheetIdMap>
  </header>
  <header guid="{A0E9527B-B3FA-41DB-830A-51D5844AC69F}" dateTime="2020-03-05T14:31:23" maxSheetId="7" userName="Stefan" r:id="rId465" minRId="12218" maxRId="12222">
    <sheetIdMap count="6">
      <sheetId val="1"/>
      <sheetId val="2"/>
      <sheetId val="3"/>
      <sheetId val="4"/>
      <sheetId val="5"/>
      <sheetId val="6"/>
    </sheetIdMap>
  </header>
  <header guid="{AC5A8C20-470B-4678-8C02-B9865F466B7A}" dateTime="2020-03-05T14:31:54" maxSheetId="7" userName="Stefan" r:id="rId466" minRId="12223" maxRId="12227">
    <sheetIdMap count="6">
      <sheetId val="1"/>
      <sheetId val="2"/>
      <sheetId val="3"/>
      <sheetId val="4"/>
      <sheetId val="5"/>
      <sheetId val="6"/>
    </sheetIdMap>
  </header>
  <header guid="{7E961AC4-1C49-4F9E-B3B5-4FD456C8D909}" dateTime="2020-03-05T14:33:52" maxSheetId="7" userName="Stefan" r:id="rId467" minRId="12228" maxRId="12231">
    <sheetIdMap count="6">
      <sheetId val="1"/>
      <sheetId val="2"/>
      <sheetId val="3"/>
      <sheetId val="4"/>
      <sheetId val="5"/>
      <sheetId val="6"/>
    </sheetIdMap>
  </header>
  <header guid="{F9D8969E-7903-4C5E-98E2-63D34538877D}" dateTime="2020-03-05T14:37:16" maxSheetId="7" userName="Stefan" r:id="rId468" minRId="12232" maxRId="12236">
    <sheetIdMap count="6">
      <sheetId val="1"/>
      <sheetId val="2"/>
      <sheetId val="3"/>
      <sheetId val="4"/>
      <sheetId val="5"/>
      <sheetId val="6"/>
    </sheetIdMap>
  </header>
  <header guid="{7A20FC5B-E1B4-4029-B263-3A91CDBDC671}" dateTime="2020-03-05T14:38:09" maxSheetId="7" userName="Stefan" r:id="rId469" minRId="12237" maxRId="12241">
    <sheetIdMap count="6">
      <sheetId val="1"/>
      <sheetId val="2"/>
      <sheetId val="3"/>
      <sheetId val="4"/>
      <sheetId val="5"/>
      <sheetId val="6"/>
    </sheetIdMap>
  </header>
  <header guid="{C3319D0D-98C6-4F5E-B232-66B3D5FD32AE}" dateTime="2020-03-05T14:38:47" maxSheetId="7" userName="Stefan" r:id="rId470" minRId="12242" maxRId="12246">
    <sheetIdMap count="6">
      <sheetId val="1"/>
      <sheetId val="2"/>
      <sheetId val="3"/>
      <sheetId val="4"/>
      <sheetId val="5"/>
      <sheetId val="6"/>
    </sheetIdMap>
  </header>
  <header guid="{369162D7-04CA-4441-9BA8-183B46AD061A}" dateTime="2020-03-05T14:40:37" maxSheetId="7" userName="Stefan" r:id="rId471" minRId="12247" maxRId="12251">
    <sheetIdMap count="6">
      <sheetId val="1"/>
      <sheetId val="2"/>
      <sheetId val="3"/>
      <sheetId val="4"/>
      <sheetId val="5"/>
      <sheetId val="6"/>
    </sheetIdMap>
  </header>
  <header guid="{3B3A69EB-43F7-40E5-8E3A-6FA7E27D9CD9}" dateTime="2020-03-05T14:45:33" maxSheetId="7" userName="Stefan" r:id="rId472" minRId="12252" maxRId="12266">
    <sheetIdMap count="6">
      <sheetId val="1"/>
      <sheetId val="2"/>
      <sheetId val="3"/>
      <sheetId val="4"/>
      <sheetId val="5"/>
      <sheetId val="6"/>
    </sheetIdMap>
  </header>
  <header guid="{50D0268F-466C-4E62-BFB9-09DF7F80F655}" dateTime="2020-03-05T14:46:46" maxSheetId="7" userName="Stefan" r:id="rId473" minRId="12267" maxRId="12271">
    <sheetIdMap count="6">
      <sheetId val="1"/>
      <sheetId val="2"/>
      <sheetId val="3"/>
      <sheetId val="4"/>
      <sheetId val="5"/>
      <sheetId val="6"/>
    </sheetIdMap>
  </header>
  <header guid="{4D8C17DD-07EF-4EC5-9754-103C3683C7C6}" dateTime="2020-03-05T14:48:19" maxSheetId="7" userName="Stefan" r:id="rId474" minRId="12272" maxRId="12281">
    <sheetIdMap count="6">
      <sheetId val="1"/>
      <sheetId val="2"/>
      <sheetId val="3"/>
      <sheetId val="4"/>
      <sheetId val="5"/>
      <sheetId val="6"/>
    </sheetIdMap>
  </header>
  <header guid="{39A6EACB-6639-4D50-A090-B277ABDB3646}" dateTime="2020-03-05T14:49:32" maxSheetId="7" userName="Stefan" r:id="rId475" minRId="12282" maxRId="12285">
    <sheetIdMap count="6">
      <sheetId val="1"/>
      <sheetId val="2"/>
      <sheetId val="3"/>
      <sheetId val="4"/>
      <sheetId val="5"/>
      <sheetId val="6"/>
    </sheetIdMap>
  </header>
  <header guid="{2B14730D-AB13-4F44-81CD-0A5E55D13FFF}" dateTime="2020-03-05T14:53:01" maxSheetId="7" userName="Stefan" r:id="rId476" minRId="12286" maxRId="12290">
    <sheetIdMap count="6">
      <sheetId val="1"/>
      <sheetId val="2"/>
      <sheetId val="3"/>
      <sheetId val="4"/>
      <sheetId val="5"/>
      <sheetId val="6"/>
    </sheetIdMap>
  </header>
  <header guid="{A2DBAC54-4858-45A3-85D1-FFB3DDBA3DCB}" dateTime="2020-03-05T14:54:27" maxSheetId="7" userName="Stefan" r:id="rId477" minRId="12291" maxRId="12295">
    <sheetIdMap count="6">
      <sheetId val="1"/>
      <sheetId val="2"/>
      <sheetId val="3"/>
      <sheetId val="4"/>
      <sheetId val="5"/>
      <sheetId val="6"/>
    </sheetIdMap>
  </header>
  <header guid="{8BC3B524-582B-473A-80A4-F074273BEE2F}" dateTime="2020-03-05T14:56:38" maxSheetId="7" userName="Stefan" r:id="rId478" minRId="12296" maxRId="12305">
    <sheetIdMap count="6">
      <sheetId val="1"/>
      <sheetId val="2"/>
      <sheetId val="3"/>
      <sheetId val="4"/>
      <sheetId val="5"/>
      <sheetId val="6"/>
    </sheetIdMap>
  </header>
  <header guid="{9D462463-EA8C-45F2-AA52-6DBAE8016A85}" dateTime="2020-03-05T15:03:05" maxSheetId="7" userName="Stefan" r:id="rId479" minRId="12306" maxRId="12315">
    <sheetIdMap count="6">
      <sheetId val="1"/>
      <sheetId val="2"/>
      <sheetId val="3"/>
      <sheetId val="4"/>
      <sheetId val="5"/>
      <sheetId val="6"/>
    </sheetIdMap>
  </header>
  <header guid="{19B07A3D-414B-4116-933F-99FAB7C8BBCD}" dateTime="2020-03-05T15:04:03" maxSheetId="7" userName="Stefan" r:id="rId480" minRId="12316" maxRId="12320">
    <sheetIdMap count="6">
      <sheetId val="1"/>
      <sheetId val="2"/>
      <sheetId val="3"/>
      <sheetId val="4"/>
      <sheetId val="5"/>
      <sheetId val="6"/>
    </sheetIdMap>
  </header>
  <header guid="{783DC324-25E4-4BF5-8349-C2EC6E9D5114}" dateTime="2020-03-05T15:06:27" maxSheetId="7" userName="Stefan" r:id="rId481" minRId="12321" maxRId="12336">
    <sheetIdMap count="6">
      <sheetId val="1"/>
      <sheetId val="2"/>
      <sheetId val="3"/>
      <sheetId val="4"/>
      <sheetId val="5"/>
      <sheetId val="6"/>
    </sheetIdMap>
  </header>
  <header guid="{B1787453-6540-483F-BE8E-A568CB95B482}" dateTime="2020-03-05T15:07:18" maxSheetId="7" userName="Stefan" r:id="rId482" minRId="12337" maxRId="12341">
    <sheetIdMap count="6">
      <sheetId val="1"/>
      <sheetId val="2"/>
      <sheetId val="3"/>
      <sheetId val="4"/>
      <sheetId val="5"/>
      <sheetId val="6"/>
    </sheetIdMap>
  </header>
  <header guid="{F50D3ABF-6573-425B-B298-EE80AAE80DBE}" dateTime="2020-03-05T15:07:57" maxSheetId="7" userName="Stefan" r:id="rId483" minRId="12342" maxRId="12346">
    <sheetIdMap count="6">
      <sheetId val="1"/>
      <sheetId val="2"/>
      <sheetId val="3"/>
      <sheetId val="4"/>
      <sheetId val="5"/>
      <sheetId val="6"/>
    </sheetIdMap>
  </header>
  <header guid="{C6E646B3-181F-40B0-9AAC-2C10DDE247CB}" dateTime="2020-03-05T15:08:29" maxSheetId="7" userName="Stefan" r:id="rId484" minRId="12347" maxRId="12351">
    <sheetIdMap count="6">
      <sheetId val="1"/>
      <sheetId val="2"/>
      <sheetId val="3"/>
      <sheetId val="4"/>
      <sheetId val="5"/>
      <sheetId val="6"/>
    </sheetIdMap>
  </header>
  <header guid="{7CFBFDA9-5173-4139-86C2-5424BF48EA5B}" dateTime="2020-03-05T15:08:51" maxSheetId="7" userName="Stefan" r:id="rId485" minRId="12352" maxRId="12355">
    <sheetIdMap count="6">
      <sheetId val="1"/>
      <sheetId val="2"/>
      <sheetId val="3"/>
      <sheetId val="4"/>
      <sheetId val="5"/>
      <sheetId val="6"/>
    </sheetIdMap>
  </header>
  <header guid="{4E84FFE9-A962-4669-9019-A6F5B92E9971}" dateTime="2020-03-05T15:14:56" maxSheetId="7" userName="Stefan" r:id="rId486" minRId="12356" maxRId="12370">
    <sheetIdMap count="6">
      <sheetId val="1"/>
      <sheetId val="2"/>
      <sheetId val="3"/>
      <sheetId val="4"/>
      <sheetId val="5"/>
      <sheetId val="6"/>
    </sheetIdMap>
  </header>
  <header guid="{CF70FBCD-29D3-46D2-9B26-AB5C05D2603F}" dateTime="2020-03-05T15:15:55" maxSheetId="7" userName="Stefan" r:id="rId487" minRId="12371" maxRId="12375">
    <sheetIdMap count="6">
      <sheetId val="1"/>
      <sheetId val="2"/>
      <sheetId val="3"/>
      <sheetId val="4"/>
      <sheetId val="5"/>
      <sheetId val="6"/>
    </sheetIdMap>
  </header>
  <header guid="{3D4B9045-472E-4CFA-AAE2-67D5F4318029}" dateTime="2020-03-05T15:18:35" maxSheetId="7" userName="Stefan" r:id="rId488" minRId="12376" maxRId="12380">
    <sheetIdMap count="6">
      <sheetId val="1"/>
      <sheetId val="2"/>
      <sheetId val="3"/>
      <sheetId val="4"/>
      <sheetId val="5"/>
      <sheetId val="6"/>
    </sheetIdMap>
  </header>
  <header guid="{BEECFF81-7B51-42BC-9126-DA889B52C3BF}" dateTime="2020-03-05T15:19:10" maxSheetId="7" userName="Stefan" r:id="rId489" minRId="12381" maxRId="12385">
    <sheetIdMap count="6">
      <sheetId val="1"/>
      <sheetId val="2"/>
      <sheetId val="3"/>
      <sheetId val="4"/>
      <sheetId val="5"/>
      <sheetId val="6"/>
    </sheetIdMap>
  </header>
  <header guid="{DF6367A7-484D-4F34-AC09-167D0B8C1A07}" dateTime="2020-03-05T15:19:47" maxSheetId="7" userName="Stefan" r:id="rId490" minRId="12386" maxRId="12390">
    <sheetIdMap count="6">
      <sheetId val="1"/>
      <sheetId val="2"/>
      <sheetId val="3"/>
      <sheetId val="4"/>
      <sheetId val="5"/>
      <sheetId val="6"/>
    </sheetIdMap>
  </header>
  <header guid="{2E9506E3-AB34-424E-BE0A-2F574A538A0B}" dateTime="2020-03-05T15:20:18" maxSheetId="7" userName="Stefan" r:id="rId491" minRId="12391" maxRId="12395">
    <sheetIdMap count="6">
      <sheetId val="1"/>
      <sheetId val="2"/>
      <sheetId val="3"/>
      <sheetId val="4"/>
      <sheetId val="5"/>
      <sheetId val="6"/>
    </sheetIdMap>
  </header>
  <header guid="{598713D0-0433-4B8F-B6CA-7C10619BC99F}" dateTime="2020-03-05T15:21:10" maxSheetId="7" userName="Stefan" r:id="rId492" minRId="12396" maxRId="12400">
    <sheetIdMap count="6">
      <sheetId val="1"/>
      <sheetId val="2"/>
      <sheetId val="3"/>
      <sheetId val="4"/>
      <sheetId val="5"/>
      <sheetId val="6"/>
    </sheetIdMap>
  </header>
  <header guid="{D6199578-DBC3-4ADE-85CD-6A6B373DA914}" dateTime="2020-03-05T15:21:33" maxSheetId="7" userName="Stefan" r:id="rId493" minRId="12401" maxRId="12404">
    <sheetIdMap count="6">
      <sheetId val="1"/>
      <sheetId val="2"/>
      <sheetId val="3"/>
      <sheetId val="4"/>
      <sheetId val="5"/>
      <sheetId val="6"/>
    </sheetIdMap>
  </header>
  <header guid="{149F05C1-A173-4E35-8003-BA6FB769F7B7}" dateTime="2020-03-05T15:22:30" maxSheetId="7" userName="Stefan" r:id="rId494" minRId="12405" maxRId="12409">
    <sheetIdMap count="6">
      <sheetId val="1"/>
      <sheetId val="2"/>
      <sheetId val="3"/>
      <sheetId val="4"/>
      <sheetId val="5"/>
      <sheetId val="6"/>
    </sheetIdMap>
  </header>
  <header guid="{E31819E9-EA67-4C75-96A9-F37D6F072F8C}" dateTime="2020-03-05T15:24:22" maxSheetId="7" userName="Stefan" r:id="rId495" minRId="12410" maxRId="12414">
    <sheetIdMap count="6">
      <sheetId val="1"/>
      <sheetId val="2"/>
      <sheetId val="3"/>
      <sheetId val="4"/>
      <sheetId val="5"/>
      <sheetId val="6"/>
    </sheetIdMap>
  </header>
  <header guid="{7BFE7A2C-BC09-46CC-8C69-8284704D953C}" dateTime="2020-03-05T15:24:56" maxSheetId="7" userName="Stefan" r:id="rId496" minRId="12415" maxRId="12419">
    <sheetIdMap count="6">
      <sheetId val="1"/>
      <sheetId val="2"/>
      <sheetId val="3"/>
      <sheetId val="4"/>
      <sheetId val="5"/>
      <sheetId val="6"/>
    </sheetIdMap>
  </header>
  <header guid="{6CEBF4C4-6E82-4462-97F2-8BA5A3AF416C}" dateTime="2020-03-05T15:25:22" maxSheetId="7" userName="Stefan" r:id="rId497" minRId="12420" maxRId="12424">
    <sheetIdMap count="6">
      <sheetId val="1"/>
      <sheetId val="2"/>
      <sheetId val="3"/>
      <sheetId val="4"/>
      <sheetId val="5"/>
      <sheetId val="6"/>
    </sheetIdMap>
  </header>
  <header guid="{7986AAD7-70D2-43FB-BB34-FC5672681082}" dateTime="2020-03-05T15:26:18" maxSheetId="7" userName="Stefan" r:id="rId498" minRId="12425" maxRId="12433">
    <sheetIdMap count="6">
      <sheetId val="1"/>
      <sheetId val="2"/>
      <sheetId val="3"/>
      <sheetId val="4"/>
      <sheetId val="5"/>
      <sheetId val="6"/>
    </sheetIdMap>
  </header>
  <header guid="{49CC36BF-A341-4559-8ABB-612808E47D17}" dateTime="2020-03-05T15:26:55" maxSheetId="7" userName="Stefan" r:id="rId499" minRId="12434" maxRId="12438">
    <sheetIdMap count="6">
      <sheetId val="1"/>
      <sheetId val="2"/>
      <sheetId val="3"/>
      <sheetId val="4"/>
      <sheetId val="5"/>
      <sheetId val="6"/>
    </sheetIdMap>
  </header>
  <header guid="{30740C88-B7E0-49D9-B42D-6881638EBDF9}" dateTime="2020-03-05T15:28:14" maxSheetId="7" userName="Stefan" r:id="rId500" minRId="12439" maxRId="12443">
    <sheetIdMap count="6">
      <sheetId val="1"/>
      <sheetId val="2"/>
      <sheetId val="3"/>
      <sheetId val="4"/>
      <sheetId val="5"/>
      <sheetId val="6"/>
    </sheetIdMap>
  </header>
  <header guid="{8E1E87B7-EF57-4F08-8FC8-AC69D95E8B8B}" dateTime="2020-03-05T15:28:37" maxSheetId="7" userName="Stefan" r:id="rId501" minRId="12444" maxRId="12448">
    <sheetIdMap count="6">
      <sheetId val="1"/>
      <sheetId val="2"/>
      <sheetId val="3"/>
      <sheetId val="4"/>
      <sheetId val="5"/>
      <sheetId val="6"/>
    </sheetIdMap>
  </header>
  <header guid="{35D8D64F-17EB-4EAA-9378-4BB8D5E13780}" dateTime="2020-03-05T15:29:58" maxSheetId="7" userName="Stefan" r:id="rId502" minRId="12449" maxRId="12453">
    <sheetIdMap count="6">
      <sheetId val="1"/>
      <sheetId val="2"/>
      <sheetId val="3"/>
      <sheetId val="4"/>
      <sheetId val="5"/>
      <sheetId val="6"/>
    </sheetIdMap>
  </header>
  <header guid="{5D66671B-D591-4365-99BD-F93E3D6BE61E}" dateTime="2020-03-05T15:34:35" maxSheetId="7" userName="Stefan" r:id="rId503" minRId="12454" maxRId="12458">
    <sheetIdMap count="6">
      <sheetId val="1"/>
      <sheetId val="2"/>
      <sheetId val="3"/>
      <sheetId val="4"/>
      <sheetId val="5"/>
      <sheetId val="6"/>
    </sheetIdMap>
  </header>
  <header guid="{267022C0-42F4-444F-A8E0-CB735553431C}" dateTime="2020-03-05T15:35:54" maxSheetId="7" userName="Stefan" r:id="rId504" minRId="12459" maxRId="12467">
    <sheetIdMap count="6">
      <sheetId val="1"/>
      <sheetId val="2"/>
      <sheetId val="3"/>
      <sheetId val="4"/>
      <sheetId val="5"/>
      <sheetId val="6"/>
    </sheetIdMap>
  </header>
  <header guid="{527C02E2-6348-45DD-A89E-3F69FE64A076}" dateTime="2020-03-05T15:36:53" maxSheetId="7" userName="Stefan" r:id="rId505" minRId="12468" maxRId="12472">
    <sheetIdMap count="6">
      <sheetId val="1"/>
      <sheetId val="2"/>
      <sheetId val="3"/>
      <sheetId val="4"/>
      <sheetId val="5"/>
      <sheetId val="6"/>
    </sheetIdMap>
  </header>
  <header guid="{02C025EE-DB63-40A1-991C-FEAAA2945707}" dateTime="2020-03-05T15:39:22" maxSheetId="7" userName="Stefan" r:id="rId506" minRId="12473" maxRId="12477">
    <sheetIdMap count="6">
      <sheetId val="1"/>
      <sheetId val="2"/>
      <sheetId val="3"/>
      <sheetId val="4"/>
      <sheetId val="5"/>
      <sheetId val="6"/>
    </sheetIdMap>
  </header>
  <header guid="{9F6DAADA-5DD5-404F-84FF-4A9C65544395}" dateTime="2020-03-05T15:44:01" maxSheetId="7" userName="Stefan" r:id="rId507" minRId="12478" maxRId="12487">
    <sheetIdMap count="6">
      <sheetId val="1"/>
      <sheetId val="2"/>
      <sheetId val="3"/>
      <sheetId val="4"/>
      <sheetId val="5"/>
      <sheetId val="6"/>
    </sheetIdMap>
  </header>
  <header guid="{79782908-7EE9-4C2D-9FE7-449617C2C9ED}" dateTime="2020-03-05T15:44:43" maxSheetId="7" userName="Stefan" r:id="rId508" minRId="12488" maxRId="12492">
    <sheetIdMap count="6">
      <sheetId val="1"/>
      <sheetId val="2"/>
      <sheetId val="3"/>
      <sheetId val="4"/>
      <sheetId val="5"/>
      <sheetId val="6"/>
    </sheetIdMap>
  </header>
  <header guid="{28E881F1-46DF-4C05-8C3C-32240B473A42}" dateTime="2020-03-05T15:47:01" maxSheetId="7" userName="Stefan" r:id="rId509" minRId="12493" maxRId="12507">
    <sheetIdMap count="6">
      <sheetId val="1"/>
      <sheetId val="2"/>
      <sheetId val="3"/>
      <sheetId val="4"/>
      <sheetId val="5"/>
      <sheetId val="6"/>
    </sheetIdMap>
  </header>
  <header guid="{E7A189F5-1CC3-4EFC-93D5-C5DBAD8458FB}" dateTime="2020-03-05T15:47:21" maxSheetId="7" userName="Stefan" r:id="rId510" minRId="12508" maxRId="12511">
    <sheetIdMap count="6">
      <sheetId val="1"/>
      <sheetId val="2"/>
      <sheetId val="3"/>
      <sheetId val="4"/>
      <sheetId val="5"/>
      <sheetId val="6"/>
    </sheetIdMap>
  </header>
  <header guid="{F0C3B27E-96C6-4ADE-ACC8-D895765BBC9D}" dateTime="2020-03-05T15:50:15" maxSheetId="7" userName="Stefan" r:id="rId511" minRId="12512" maxRId="12515">
    <sheetIdMap count="6">
      <sheetId val="1"/>
      <sheetId val="2"/>
      <sheetId val="3"/>
      <sheetId val="4"/>
      <sheetId val="5"/>
      <sheetId val="6"/>
    </sheetIdMap>
  </header>
  <header guid="{ADFCEFC1-D242-4621-8410-A4E4A9DBFC0A}" dateTime="2020-03-05T15:56:28" maxSheetId="7" userName="Stefan" r:id="rId512" minRId="12516" maxRId="12525">
    <sheetIdMap count="6">
      <sheetId val="1"/>
      <sheetId val="2"/>
      <sheetId val="3"/>
      <sheetId val="4"/>
      <sheetId val="5"/>
      <sheetId val="6"/>
    </sheetIdMap>
  </header>
  <header guid="{543BB225-0843-4E4F-82BE-DA436C0B7B18}" dateTime="2020-03-05T15:57:03" maxSheetId="7" userName="Stefan" r:id="rId513" minRId="12526" maxRId="12529">
    <sheetIdMap count="6">
      <sheetId val="1"/>
      <sheetId val="2"/>
      <sheetId val="3"/>
      <sheetId val="4"/>
      <sheetId val="5"/>
      <sheetId val="6"/>
    </sheetIdMap>
  </header>
  <header guid="{D8FB35F0-7917-4F73-90DD-353968EC901B}" dateTime="2020-03-05T16:06:43" maxSheetId="7" userName="Stefan" r:id="rId514" minRId="12530" maxRId="12533">
    <sheetIdMap count="6">
      <sheetId val="1"/>
      <sheetId val="2"/>
      <sheetId val="3"/>
      <sheetId val="4"/>
      <sheetId val="5"/>
      <sheetId val="6"/>
    </sheetIdMap>
  </header>
  <header guid="{C17B03C0-F0E1-4CBB-BCD6-EC7CDEB447F1}" dateTime="2020-03-05T16:07:52" maxSheetId="7" userName="Stefan" r:id="rId515" minRId="12534" maxRId="12543">
    <sheetIdMap count="6">
      <sheetId val="1"/>
      <sheetId val="2"/>
      <sheetId val="3"/>
      <sheetId val="4"/>
      <sheetId val="5"/>
      <sheetId val="6"/>
    </sheetIdMap>
  </header>
  <header guid="{8E2593F6-45BB-4F83-B00E-C7B1A41A06F9}" dateTime="2020-03-05T16:09:01" maxSheetId="7" userName="Stefan" r:id="rId516" minRId="12544" maxRId="12548">
    <sheetIdMap count="6">
      <sheetId val="1"/>
      <sheetId val="2"/>
      <sheetId val="3"/>
      <sheetId val="4"/>
      <sheetId val="5"/>
      <sheetId val="6"/>
    </sheetIdMap>
  </header>
  <header guid="{706EC4B5-B299-4D26-AC51-601F2ECC8BEC}" dateTime="2020-03-05T16:14:31" maxSheetId="7" userName="Stefan" r:id="rId517" minRId="12549" maxRId="12558">
    <sheetIdMap count="6">
      <sheetId val="1"/>
      <sheetId val="2"/>
      <sheetId val="3"/>
      <sheetId val="4"/>
      <sheetId val="5"/>
      <sheetId val="6"/>
    </sheetIdMap>
  </header>
  <header guid="{98F372DF-FB94-4E0D-9929-05F4D9AAE9E4}" dateTime="2020-03-05T16:30:10" maxSheetId="7" userName="Stefan" r:id="rId518" minRId="12559" maxRId="12573">
    <sheetIdMap count="6">
      <sheetId val="1"/>
      <sheetId val="2"/>
      <sheetId val="3"/>
      <sheetId val="4"/>
      <sheetId val="5"/>
      <sheetId val="6"/>
    </sheetIdMap>
  </header>
  <header guid="{22127ED5-1382-4794-BE33-DF061204A8D2}" dateTime="2020-03-05T16:30:36" maxSheetId="7" userName="Stefan" r:id="rId519" minRId="12574" maxRId="12578">
    <sheetIdMap count="6">
      <sheetId val="1"/>
      <sheetId val="2"/>
      <sheetId val="3"/>
      <sheetId val="4"/>
      <sheetId val="5"/>
      <sheetId val="6"/>
    </sheetIdMap>
  </header>
  <header guid="{12E336CD-476A-486E-8EDA-E0F278293AE5}" dateTime="2020-03-05T16:37:08" maxSheetId="7" userName="Stefan" r:id="rId520" minRId="12579" maxRId="12583">
    <sheetIdMap count="6">
      <sheetId val="1"/>
      <sheetId val="2"/>
      <sheetId val="3"/>
      <sheetId val="4"/>
      <sheetId val="5"/>
      <sheetId val="6"/>
    </sheetIdMap>
  </header>
  <header guid="{6C06D49A-B38F-4107-A393-AC7B29927318}" dateTime="2020-03-05T17:04:35" maxSheetId="7" userName="Stefan" r:id="rId521" minRId="12584" maxRId="12588">
    <sheetIdMap count="6">
      <sheetId val="1"/>
      <sheetId val="2"/>
      <sheetId val="3"/>
      <sheetId val="4"/>
      <sheetId val="5"/>
      <sheetId val="6"/>
    </sheetIdMap>
  </header>
  <header guid="{C382813B-19E6-4F96-958E-35DD97266207}" dateTime="2020-03-05T17:16:54" maxSheetId="7" userName="Stefan" r:id="rId522" minRId="12589" maxRId="12606">
    <sheetIdMap count="6">
      <sheetId val="1"/>
      <sheetId val="2"/>
      <sheetId val="3"/>
      <sheetId val="4"/>
      <sheetId val="5"/>
      <sheetId val="6"/>
    </sheetIdMap>
  </header>
  <header guid="{C26E9E7B-E1B3-462F-905C-4D6B5A645E1A}" dateTime="2020-03-05T19:14:55" maxSheetId="7" userName="mende" r:id="rId523">
    <sheetIdMap count="6">
      <sheetId val="1"/>
      <sheetId val="2"/>
      <sheetId val="3"/>
      <sheetId val="4"/>
      <sheetId val="5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2589" sId="2">
    <nc r="U11">
      <v>40.06</v>
    </nc>
  </rcc>
  <rcc rId="12590" sId="2">
    <nc r="U21">
      <v>40.72</v>
    </nc>
  </rcc>
  <rcc rId="12591" sId="2">
    <nc r="U31">
      <v>39.46</v>
    </nc>
  </rcc>
  <rcc rId="12592" sId="2">
    <nc r="U41">
      <v>42.69</v>
    </nc>
  </rcc>
  <rcc rId="12593" sId="2">
    <nc r="U51">
      <v>41.61</v>
    </nc>
  </rcc>
  <rcc rId="12594" sId="2">
    <nc r="U61">
      <v>44.02</v>
    </nc>
  </rcc>
  <rcc rId="12595" sId="2">
    <nc r="U71">
      <v>41.5</v>
    </nc>
  </rcc>
  <rcc rId="12596" sId="4">
    <nc r="U11">
      <v>41.86</v>
    </nc>
  </rcc>
  <rcc rId="12597" sId="4">
    <nc r="U21">
      <v>48.96</v>
    </nc>
  </rcc>
  <rcc rId="12598" sId="4">
    <nc r="U41">
      <v>46.01</v>
    </nc>
  </rcc>
  <rcc rId="12599" sId="4">
    <nc r="U51">
      <v>47.29</v>
    </nc>
  </rcc>
  <rcc rId="12600" sId="5">
    <nc r="U21">
      <v>40.78</v>
    </nc>
  </rcc>
  <rcc rId="12601" sId="5">
    <nc r="U31">
      <v>39.159999999999997</v>
    </nc>
  </rcc>
  <rcc rId="12602" sId="5">
    <nc r="U41">
      <v>41.2</v>
    </nc>
  </rcc>
  <rcc rId="12603" sId="5">
    <nc r="U11">
      <v>41.5</v>
    </nc>
  </rcc>
  <rcc rId="12604" sId="6">
    <nc r="U21">
      <v>45.59</v>
    </nc>
  </rcc>
  <rcc rId="12605" sId="6">
    <nc r="U31">
      <v>43.55</v>
    </nc>
  </rcc>
  <rcc rId="12606" sId="6">
    <nc r="U41">
      <v>42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12559" sId="2" numFmtId="4">
    <nc r="D52">
      <v>15.25</v>
    </nc>
  </rcc>
  <rcc rId="12560" sId="2" numFmtId="4">
    <nc r="D53">
      <v>13.25</v>
    </nc>
  </rcc>
  <rcc rId="12561" sId="2" numFmtId="4">
    <nc r="D54">
      <v>12.75</v>
    </nc>
  </rcc>
  <rcc rId="12562" sId="2" numFmtId="4">
    <nc r="D55">
      <v>12.75</v>
    </nc>
  </rcc>
  <rcc rId="12563" sId="2" numFmtId="4">
    <nc r="D56">
      <v>14</v>
    </nc>
  </rcc>
  <rcc rId="12564" sId="2" numFmtId="4">
    <nc r="D63">
      <v>12</v>
    </nc>
  </rcc>
  <rcc rId="12565" sId="2" numFmtId="4">
    <nc r="D66">
      <v>13.75</v>
    </nc>
  </rcc>
  <rcc rId="12566" sId="2" numFmtId="4">
    <nc r="D62">
      <v>13.25</v>
    </nc>
  </rcc>
  <rcc rId="12567" sId="2" numFmtId="4">
    <nc r="D64">
      <v>14.25</v>
    </nc>
  </rcc>
  <rcc rId="12568" sId="2" numFmtId="4">
    <nc r="D65">
      <v>13.75</v>
    </nc>
  </rcc>
  <rcc rId="12569" sId="5" numFmtId="4">
    <nc r="E35">
      <v>8.75</v>
    </nc>
  </rcc>
  <rcc rId="12570" sId="5" numFmtId="4">
    <nc r="E36">
      <v>10</v>
    </nc>
  </rcc>
  <rcc rId="12571" sId="5" numFmtId="4">
    <nc r="E34">
      <v>12.75</v>
    </nc>
  </rcc>
  <rcc rId="12572" sId="5" numFmtId="4">
    <nc r="E32">
      <v>12.75</v>
    </nc>
  </rcc>
  <rcc rId="12573" sId="5" numFmtId="4">
    <nc r="E33">
      <v>13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>
  <rcc rId="12526" sId="6">
    <nc r="L31">
      <v>3</v>
    </nc>
  </rcc>
  <rcc rId="12527" sId="6">
    <nc r="L32">
      <v>5</v>
    </nc>
  </rcc>
  <rcc rId="12528" sId="6">
    <nc r="L33">
      <v>5</v>
    </nc>
  </rcc>
  <rcc rId="12529" sId="6">
    <nc r="L34">
      <v>5.5</v>
    </nc>
  </rcc>
</revisions>
</file>

<file path=xl/revisions/revisionLog1101.xml><?xml version="1.0" encoding="utf-8"?>
<revisions xmlns="http://schemas.openxmlformats.org/spreadsheetml/2006/main" xmlns:r="http://schemas.openxmlformats.org/officeDocument/2006/relationships">
  <rcc rId="12488" sId="2" numFmtId="4">
    <nc r="O14">
      <v>5.66</v>
    </nc>
  </rcc>
  <rcc rId="12489" sId="2" numFmtId="4">
    <nc r="O13">
      <v>5.5</v>
    </nc>
  </rcc>
  <rcc rId="12490" sId="2" numFmtId="4">
    <nc r="O15">
      <v>5.66</v>
    </nc>
  </rcc>
  <rcc rId="12491" sId="2" numFmtId="4">
    <nc r="O12">
      <v>6.35</v>
    </nc>
  </rcc>
  <rcc rId="12492" sId="2" numFmtId="4">
    <nc r="O11">
      <v>6.47</v>
    </nc>
  </rcc>
</revisions>
</file>

<file path=xl/revisions/revisionLog11011.xml><?xml version="1.0" encoding="utf-8"?>
<revisions xmlns="http://schemas.openxmlformats.org/spreadsheetml/2006/main" xmlns:r="http://schemas.openxmlformats.org/officeDocument/2006/relationships">
  <rcc rId="12192" sId="4" xfDxf="1" dxf="1">
    <oc r="N21" t="inlineStr">
      <is>
        <t>Vastretzov, Zlata</t>
      </is>
    </oc>
    <nc r="N21" t="inlineStr">
      <is>
        <t>Semar, 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12193" sId="4" xfDxf="1" dxf="1">
    <oc r="Q21" t="inlineStr">
      <is>
        <t>Vastretzov, Zlata</t>
      </is>
    </oc>
    <nc r="Q21" t="inlineStr">
      <is>
        <t>Semar, Lotte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12194" sId="4" numFmtId="4">
    <nc r="O21">
      <v>3.59</v>
    </nc>
  </rcc>
  <rcc rId="12195" sId="4" numFmtId="4">
    <nc r="O25">
      <v>3.92</v>
    </nc>
  </rcc>
  <rcc rId="12196" sId="4" numFmtId="4">
    <nc r="O24">
      <v>4.96</v>
    </nc>
  </rcc>
  <rcc rId="12197" sId="4" numFmtId="4">
    <nc r="O23">
      <v>4.09</v>
    </nc>
  </rcc>
  <rcc rId="12198" sId="4" numFmtId="4">
    <nc r="O22">
      <v>4.68</v>
    </nc>
  </rcc>
</revisions>
</file>

<file path=xl/revisions/revisionLog110111.xml><?xml version="1.0" encoding="utf-8"?>
<revisions xmlns="http://schemas.openxmlformats.org/spreadsheetml/2006/main" xmlns:r="http://schemas.openxmlformats.org/officeDocument/2006/relationships">
  <rcc rId="12169" sId="5">
    <nc r="L11">
      <v>5.5</v>
    </nc>
  </rcc>
  <rcc rId="12170" sId="5">
    <nc r="L12">
      <v>5.5</v>
    </nc>
  </rcc>
  <rcc rId="12171" sId="5">
    <nc r="L13">
      <v>5</v>
    </nc>
  </rcc>
  <rcc rId="12172" sId="5">
    <nc r="L14">
      <v>5.25</v>
    </nc>
  </rcc>
</revisions>
</file>

<file path=xl/revisions/revisionLog11012.xml><?xml version="1.0" encoding="utf-8"?>
<revisions xmlns="http://schemas.openxmlformats.org/spreadsheetml/2006/main" xmlns:r="http://schemas.openxmlformats.org/officeDocument/2006/relationships">
  <rcc rId="12454" sId="2" numFmtId="4">
    <nc r="O33">
      <v>6.13</v>
    </nc>
  </rcc>
  <rcc rId="12455" sId="2" numFmtId="4">
    <nc r="O31">
      <v>6.17</v>
    </nc>
  </rcc>
  <rcc rId="12456" sId="2" numFmtId="4">
    <nc r="O34">
      <v>6.33</v>
    </nc>
  </rcc>
  <rcc rId="12457" sId="2" numFmtId="4">
    <nc r="O35">
      <v>6.53</v>
    </nc>
  </rcc>
  <rcc rId="12458" sId="2" numFmtId="4">
    <nc r="O32">
      <v>6.39</v>
    </nc>
  </rcc>
</revisions>
</file>

<file path=xl/revisions/revisionLog110121.xml><?xml version="1.0" encoding="utf-8"?>
<revisions xmlns="http://schemas.openxmlformats.org/spreadsheetml/2006/main" xmlns:r="http://schemas.openxmlformats.org/officeDocument/2006/relationships">
  <rcc rId="12444" sId="2" numFmtId="4">
    <nc r="R45">
      <v>5</v>
    </nc>
  </rcc>
  <rcc rId="12445" sId="2" numFmtId="4">
    <nc r="R43">
      <v>5.7</v>
    </nc>
  </rcc>
  <rcc rId="12446" sId="2" numFmtId="4">
    <nc r="R41">
      <v>9.9</v>
    </nc>
  </rcc>
  <rcc rId="12447" sId="2" numFmtId="4">
    <nc r="R42">
      <v>8.1999999999999993</v>
    </nc>
  </rcc>
  <rcc rId="12448" sId="2" numFmtId="4">
    <nc r="R44">
      <v>9.3000000000000007</v>
    </nc>
  </rcc>
</revisions>
</file>

<file path=xl/revisions/revisionLog1101211.xml><?xml version="1.0" encoding="utf-8"?>
<revisions xmlns="http://schemas.openxmlformats.org/spreadsheetml/2006/main" xmlns:r="http://schemas.openxmlformats.org/officeDocument/2006/relationships">
  <rcc rId="12223" sId="2" numFmtId="4">
    <nc r="E52">
      <v>15.25</v>
    </nc>
  </rcc>
  <rcc rId="12224" sId="2" numFmtId="4">
    <nc r="E53">
      <v>13</v>
    </nc>
  </rcc>
  <rcc rId="12225" sId="2" numFmtId="4">
    <nc r="E54">
      <v>12.75</v>
    </nc>
  </rcc>
  <rcc rId="12226" sId="2" numFmtId="4">
    <nc r="E55">
      <v>13.25</v>
    </nc>
  </rcc>
  <rcc rId="12227" sId="2" numFmtId="4">
    <nc r="E56">
      <v>13</v>
    </nc>
  </rcc>
</revisions>
</file>

<file path=xl/revisions/revisionLog11012111.xml><?xml version="1.0" encoding="utf-8"?>
<revisions xmlns="http://schemas.openxmlformats.org/spreadsheetml/2006/main" xmlns:r="http://schemas.openxmlformats.org/officeDocument/2006/relationships">
  <rcc rId="12199" sId="4" numFmtId="4">
    <nc r="R21">
      <v>22.3</v>
    </nc>
  </rcc>
  <rcc rId="12200" sId="4" numFmtId="4">
    <nc r="R25">
      <v>11.6</v>
    </nc>
  </rcc>
  <rcc rId="12201" sId="4" numFmtId="4">
    <nc r="R24">
      <v>7</v>
    </nc>
  </rcc>
  <rcc rId="12202" sId="4" numFmtId="4">
    <nc r="R23">
      <v>11.8</v>
    </nc>
  </rcc>
  <rcc rId="12203" sId="4" numFmtId="4">
    <nc r="R22">
      <v>8.1999999999999993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12356" sId="4" numFmtId="4">
    <nc r="E13">
      <v>17</v>
    </nc>
  </rcc>
  <rcc rId="12357" sId="4" numFmtId="4">
    <nc r="E15">
      <v>14.75</v>
    </nc>
  </rcc>
  <rcc rId="12358" sId="4" numFmtId="4">
    <nc r="E16">
      <v>16.5</v>
    </nc>
  </rcc>
  <rcc rId="12359" sId="4" numFmtId="4">
    <nc r="E14">
      <v>18</v>
    </nc>
  </rcc>
  <rcc rId="12360" sId="4" numFmtId="4">
    <nc r="E12">
      <v>17.75</v>
    </nc>
  </rcc>
  <rcc rId="12361" sId="6" numFmtId="4">
    <nc r="D42">
      <v>11.75</v>
    </nc>
  </rcc>
  <rcc rId="12362" sId="6" numFmtId="4">
    <nc r="D43">
      <v>15.25</v>
    </nc>
  </rcc>
  <rcc rId="12363" sId="6" numFmtId="4">
    <nc r="D44">
      <v>10.25</v>
    </nc>
  </rcc>
  <rcc rId="12364" sId="6" numFmtId="4">
    <nc r="D45">
      <v>14</v>
    </nc>
  </rcc>
  <rcc rId="12365" sId="6" numFmtId="4">
    <nc r="D46">
      <v>13</v>
    </nc>
  </rcc>
  <rcc rId="12366" sId="2" numFmtId="4">
    <nc r="O62">
      <v>4.5999999999999996</v>
    </nc>
  </rcc>
  <rcc rId="12367" sId="2" numFmtId="4">
    <nc r="O65">
      <v>4.95</v>
    </nc>
  </rcc>
  <rcc rId="12368" sId="2" numFmtId="4">
    <nc r="O61">
      <v>5.15</v>
    </nc>
  </rcc>
  <rcc rId="12369" sId="2" numFmtId="4">
    <nc r="O63">
      <v>5.7</v>
    </nc>
  </rcc>
  <rcc rId="12370" sId="2" numFmtId="4">
    <nc r="O64">
      <v>5.81</v>
    </nc>
  </rcc>
</revisions>
</file>

<file path=xl/revisions/revisionLog1110.xml><?xml version="1.0" encoding="utf-8"?>
<revisions xmlns="http://schemas.openxmlformats.org/spreadsheetml/2006/main" xmlns:r="http://schemas.openxmlformats.org/officeDocument/2006/relationships">
  <rcc rId="12252" sId="2">
    <nc r="L71">
      <v>5</v>
    </nc>
  </rcc>
  <rcc rId="12253" sId="2">
    <nc r="L72">
      <v>4.5</v>
    </nc>
  </rcc>
  <rcc rId="12254" sId="2">
    <nc r="L73">
      <v>5</v>
    </nc>
  </rcc>
  <rcc rId="12255" sId="2">
    <nc r="L74">
      <v>5.25</v>
    </nc>
  </rcc>
  <rcc rId="12256" sId="2">
    <nc r="L41">
      <v>4.75</v>
    </nc>
  </rcc>
  <rcc rId="12257" sId="2">
    <nc r="L42">
      <v>4.5</v>
    </nc>
  </rcc>
  <rcc rId="12258" sId="2">
    <nc r="L43">
      <v>5</v>
    </nc>
  </rcc>
  <rcc rId="12259" sId="2">
    <nc r="L44">
      <v>4.5</v>
    </nc>
  </rcc>
  <rcc rId="12260" sId="1">
    <oc r="B2" t="inlineStr">
      <is>
        <t>Landesentscheid Rheinland-Pfalz 2019</t>
      </is>
    </oc>
    <nc r="B2" t="inlineStr">
      <is>
        <t>Landesentscheid Rheinland-Pfalz 2020</t>
      </is>
    </nc>
  </rcc>
  <rcc rId="12261" sId="1" numFmtId="19">
    <oc r="I1">
      <v>43538</v>
    </oc>
    <nc r="I1">
      <v>43895</v>
    </nc>
  </rcc>
  <rcc rId="12262" sId="2" numFmtId="4">
    <nc r="E25">
      <v>16.75</v>
    </nc>
  </rcc>
  <rcc rId="12263" sId="2" numFmtId="4">
    <nc r="E22">
      <v>16.75</v>
    </nc>
  </rcc>
  <rcc rId="12264" sId="2" numFmtId="4">
    <nc r="E23">
      <v>18</v>
    </nc>
  </rcc>
  <rcc rId="12265" sId="2" numFmtId="4">
    <nc r="E24">
      <v>17</v>
    </nc>
  </rcc>
  <rcc rId="12266" sId="2" numFmtId="4">
    <nc r="E26">
      <v>15.5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10790" sId="2">
    <oc r="B10" t="inlineStr">
      <is>
        <t>Wilhelm-von-Humboldt-Gymnasium Ludwigshafen</t>
      </is>
    </oc>
    <nc r="B10" t="inlineStr">
      <is>
        <t>Gymnasium Bad Bergzabern</t>
      </is>
    </nc>
  </rcc>
  <rcc rId="10791" sId="2">
    <nc r="B40" t="inlineStr">
      <is>
        <t>Kooperative Gesamtschule St. Matthias Bitburg</t>
      </is>
    </nc>
  </rcc>
  <rcc rId="10792" sId="2">
    <nc r="B70" t="inlineStr">
      <is>
        <t>IGS Schöneberg-Kübelberg/Waldmohr</t>
      </is>
    </nc>
  </rcc>
  <rcc rId="10793" sId="2">
    <oc r="C12">
      <v>8</v>
    </oc>
    <nc r="C12"/>
  </rcc>
  <rcc rId="10794" sId="2" numFmtId="4">
    <oc r="D12">
      <v>16.25</v>
    </oc>
    <nc r="D12"/>
  </rcc>
  <rcc rId="10795" sId="2" numFmtId="4">
    <oc r="E12">
      <v>16.75</v>
    </oc>
    <nc r="E12"/>
  </rcc>
  <rcc rId="10796" sId="2">
    <oc r="C13">
      <v>6</v>
    </oc>
    <nc r="C13"/>
  </rcc>
  <rcc rId="10797" sId="2" numFmtId="4">
    <oc r="D13">
      <v>17</v>
    </oc>
    <nc r="D13"/>
  </rcc>
  <rcc rId="10798" sId="2" numFmtId="4">
    <oc r="E13">
      <v>17.5</v>
    </oc>
    <nc r="E13"/>
  </rcc>
  <rcc rId="10799" sId="2">
    <oc r="C14">
      <v>6</v>
    </oc>
    <nc r="C14"/>
  </rcc>
  <rcc rId="10800" sId="2" numFmtId="4">
    <oc r="D14">
      <v>17</v>
    </oc>
    <nc r="D14"/>
  </rcc>
  <rcc rId="10801" sId="2" numFmtId="4">
    <oc r="E14">
      <v>17.75</v>
    </oc>
    <nc r="E14"/>
  </rcc>
  <rcc rId="10802" sId="2">
    <oc r="C15">
      <v>6</v>
    </oc>
    <nc r="C15"/>
  </rcc>
  <rcc rId="10803" sId="2" numFmtId="4">
    <oc r="D15">
      <v>17.5</v>
    </oc>
    <nc r="D15"/>
  </rcc>
  <rcc rId="10804" sId="2" numFmtId="4">
    <oc r="E15">
      <v>17</v>
    </oc>
    <nc r="E15"/>
  </rcc>
  <rcc rId="10805" sId="2">
    <oc r="C16">
      <v>6</v>
    </oc>
    <nc r="C16"/>
  </rcc>
  <rcc rId="10806" sId="2" numFmtId="4">
    <oc r="D16">
      <v>15.5</v>
    </oc>
    <nc r="D16"/>
  </rcc>
  <rcc rId="10807" sId="2" numFmtId="4">
    <oc r="E16">
      <v>17.75</v>
    </oc>
    <nc r="E16"/>
  </rcc>
  <rcc rId="10808" sId="2">
    <oc r="L11">
      <v>5</v>
    </oc>
    <nc r="L11"/>
  </rcc>
  <rcc rId="10809" sId="2">
    <oc r="L12">
      <v>5</v>
    </oc>
    <nc r="L12"/>
  </rcc>
  <rcc rId="10810" sId="2">
    <oc r="L13">
      <v>5.5</v>
    </oc>
    <nc r="L13"/>
  </rcc>
  <rcc rId="10811" sId="2">
    <oc r="L14">
      <v>5.25</v>
    </oc>
    <nc r="L14"/>
  </rcc>
  <rcc rId="10812" sId="2">
    <oc r="N11" t="inlineStr">
      <is>
        <t>Gerke , Lena</t>
      </is>
    </oc>
    <nc r="N11"/>
  </rcc>
  <rcc rId="10813" sId="2" numFmtId="4">
    <oc r="O11">
      <v>5.6</v>
    </oc>
    <nc r="O11"/>
  </rcc>
  <rcc rId="10814" sId="2">
    <oc r="N12" t="inlineStr">
      <is>
        <t>Regner, Lena</t>
      </is>
    </oc>
    <nc r="N12"/>
  </rcc>
  <rcc rId="10815" sId="2" numFmtId="4">
    <oc r="O12">
      <v>6.15</v>
    </oc>
    <nc r="O12"/>
  </rcc>
  <rcc rId="10816" sId="2">
    <oc r="N13" t="inlineStr">
      <is>
        <t>Theobald, Charlotte</t>
      </is>
    </oc>
    <nc r="N13"/>
  </rcc>
  <rcc rId="10817" sId="2" numFmtId="4">
    <oc r="O13">
      <v>7.05</v>
    </oc>
    <nc r="O13"/>
  </rcc>
  <rcc rId="10818" sId="2">
    <oc r="N14" t="inlineStr">
      <is>
        <t>Zigler, Michelle</t>
      </is>
    </oc>
    <nc r="N14"/>
  </rcc>
  <rcc rId="10819" sId="2" numFmtId="4">
    <oc r="O14">
      <v>6.97</v>
    </oc>
    <nc r="O14"/>
  </rcc>
  <rcc rId="10820" sId="2">
    <oc r="N15" t="inlineStr">
      <is>
        <t>Wildmann, Jakob</t>
      </is>
    </oc>
    <nc r="N15"/>
  </rcc>
  <rcc rId="10821" sId="2" numFmtId="4">
    <oc r="O15">
      <v>6.74</v>
    </oc>
    <nc r="O15"/>
  </rcc>
  <rcc rId="10822" sId="2">
    <oc r="Q11" t="inlineStr">
      <is>
        <t>Gerke , Lena</t>
      </is>
    </oc>
    <nc r="Q11"/>
  </rcc>
  <rcc rId="10823" sId="2" numFmtId="4">
    <oc r="R11">
      <v>7.1</v>
    </oc>
    <nc r="R11"/>
  </rcc>
  <rcc rId="10824" sId="2">
    <oc r="Q12" t="inlineStr">
      <is>
        <t>Regner, Lena</t>
      </is>
    </oc>
    <nc r="Q12"/>
  </rcc>
  <rcc rId="10825" sId="2" numFmtId="4">
    <oc r="R12">
      <v>4.75</v>
    </oc>
    <nc r="R12"/>
  </rcc>
  <rcc rId="10826" sId="2">
    <oc r="Q13" t="inlineStr">
      <is>
        <t>Theobald, Charlotte</t>
      </is>
    </oc>
    <nc r="Q13"/>
  </rcc>
  <rcc rId="10827" sId="2" numFmtId="4">
    <oc r="R13">
      <v>4.9000000000000004</v>
    </oc>
    <nc r="R13"/>
  </rcc>
  <rcc rId="10828" sId="2">
    <oc r="Q14" t="inlineStr">
      <is>
        <t>Zigler, Michelle</t>
      </is>
    </oc>
    <nc r="Q14"/>
  </rcc>
  <rcc rId="10829" sId="2" numFmtId="4">
    <oc r="R14">
      <v>4.3499999999999996</v>
    </oc>
    <nc r="R14"/>
  </rcc>
  <rcc rId="10830" sId="2">
    <oc r="Q15" t="inlineStr">
      <is>
        <t>Wildmann, Jakob</t>
      </is>
    </oc>
    <nc r="Q15"/>
  </rcc>
  <rcc rId="10831" sId="2" numFmtId="4">
    <oc r="R15">
      <v>5.85</v>
    </oc>
    <nc r="R15"/>
  </rcc>
  <rcc rId="10832" sId="2">
    <oc r="U11">
      <v>39.04</v>
    </oc>
    <nc r="U11"/>
  </rcc>
  <rcc rId="10833" sId="2">
    <oc r="B22" t="inlineStr">
      <is>
        <t>Hänlein, Lilly</t>
      </is>
    </oc>
    <nc r="B22"/>
  </rcc>
  <rcc rId="10834" sId="2">
    <oc r="C22">
      <v>6</v>
    </oc>
    <nc r="C22"/>
  </rcc>
  <rcc rId="10835" sId="2" numFmtId="4">
    <oc r="D22">
      <v>17</v>
    </oc>
    <nc r="D22"/>
  </rcc>
  <rcc rId="10836" sId="2" numFmtId="4">
    <oc r="E22">
      <v>17.5</v>
    </oc>
    <nc r="E22"/>
  </rcc>
  <rcc rId="10837" sId="2">
    <oc r="B23" t="inlineStr">
      <is>
        <t>Müller, Janoah</t>
      </is>
    </oc>
    <nc r="B23"/>
  </rcc>
  <rcc rId="10838" sId="2">
    <oc r="C23">
      <v>7</v>
    </oc>
    <nc r="C23"/>
  </rcc>
  <rcc rId="10839" sId="2" numFmtId="4">
    <oc r="D23">
      <v>17.75</v>
    </oc>
    <nc r="D23"/>
  </rcc>
  <rcc rId="10840" sId="2" numFmtId="4">
    <oc r="E23">
      <v>17.5</v>
    </oc>
    <nc r="E23"/>
  </rcc>
  <rcc rId="10841" sId="2">
    <oc r="B24" t="inlineStr">
      <is>
        <t>Willem, Annalena</t>
      </is>
    </oc>
    <nc r="B24"/>
  </rcc>
  <rcc rId="10842" sId="2">
    <oc r="C24">
      <v>7</v>
    </oc>
    <nc r="C24"/>
  </rcc>
  <rcc rId="10843" sId="2" numFmtId="4">
    <oc r="D24">
      <v>17.5</v>
    </oc>
    <nc r="D24"/>
  </rcc>
  <rcc rId="10844" sId="2" numFmtId="4">
    <oc r="E24">
      <v>16.75</v>
    </oc>
    <nc r="E24"/>
  </rcc>
  <rcc rId="10845" sId="2">
    <oc r="B25" t="inlineStr">
      <is>
        <t>Vos, Ida</t>
      </is>
    </oc>
    <nc r="B25"/>
  </rcc>
  <rcc rId="10846" sId="2">
    <oc r="C25">
      <v>8</v>
    </oc>
    <nc r="C25"/>
  </rcc>
  <rcc rId="10847" sId="2" numFmtId="4">
    <oc r="D25">
      <v>17.25</v>
    </oc>
    <nc r="D25"/>
  </rcc>
  <rcc rId="10848" sId="2" numFmtId="4">
    <oc r="E25">
      <v>17.25</v>
    </oc>
    <nc r="E25"/>
  </rcc>
  <rcc rId="10849" sId="2">
    <oc r="B26" t="inlineStr">
      <is>
        <t>Rodach, Mia</t>
      </is>
    </oc>
    <nc r="B26"/>
  </rcc>
  <rcc rId="10850" sId="2">
    <oc r="C26">
      <v>7</v>
    </oc>
    <nc r="C26"/>
  </rcc>
  <rcc rId="10851" sId="2" numFmtId="4">
    <oc r="D26">
      <v>17.25</v>
    </oc>
    <nc r="D26"/>
  </rcc>
  <rcc rId="10852" sId="2" numFmtId="4">
    <oc r="E26">
      <v>16.25</v>
    </oc>
    <nc r="E26"/>
  </rcc>
  <rcc rId="10853" sId="2">
    <oc r="L21">
      <v>5.75</v>
    </oc>
    <nc r="L21"/>
  </rcc>
  <rcc rId="10854" sId="2">
    <oc r="L22">
      <v>5.75</v>
    </oc>
    <nc r="L22"/>
  </rcc>
  <rcc rId="10855" sId="2">
    <oc r="L23">
      <v>5.5</v>
    </oc>
    <nc r="L23"/>
  </rcc>
  <rcc rId="10856" sId="2">
    <oc r="L24">
      <v>5.75</v>
    </oc>
    <nc r="L24"/>
  </rcc>
  <rcc rId="10857" sId="2">
    <oc r="N21" t="inlineStr">
      <is>
        <t>Hänlein, Lilly</t>
      </is>
    </oc>
    <nc r="N21"/>
  </rcc>
  <rcc rId="10858" sId="2" numFmtId="4">
    <oc r="O21">
      <v>7.02</v>
    </oc>
    <nc r="O21"/>
  </rcc>
  <rcc rId="10859" sId="2">
    <oc r="N22" t="inlineStr">
      <is>
        <t>Müller, Janoah</t>
      </is>
    </oc>
    <nc r="N22"/>
  </rcc>
  <rcc rId="10860" sId="2" numFmtId="4">
    <oc r="O22">
      <v>5.92</v>
    </oc>
    <nc r="O22"/>
  </rcc>
  <rcc rId="10861" sId="2">
    <oc r="N23" t="inlineStr">
      <is>
        <t>Willem, Annalena</t>
      </is>
    </oc>
    <nc r="N23"/>
  </rcc>
  <rcc rId="10862" sId="2" numFmtId="4">
    <oc r="O23">
      <v>6.26</v>
    </oc>
    <nc r="O23"/>
  </rcc>
  <rcc rId="10863" sId="2">
    <oc r="N24" t="inlineStr">
      <is>
        <t>Vos, Ida</t>
      </is>
    </oc>
    <nc r="N24"/>
  </rcc>
  <rcc rId="10864" sId="2" numFmtId="4">
    <oc r="O24">
      <v>5.75</v>
    </oc>
    <nc r="O24"/>
  </rcc>
  <rcc rId="10865" sId="2">
    <oc r="N25" t="inlineStr">
      <is>
        <t>Rodach, Mia</t>
      </is>
    </oc>
    <nc r="N25"/>
  </rcc>
  <rcc rId="10866" sId="2" numFmtId="4">
    <oc r="O25">
      <v>6.58</v>
    </oc>
    <nc r="O25"/>
  </rcc>
  <rcc rId="10867" sId="2">
    <oc r="Q22" t="inlineStr">
      <is>
        <t>Müller, Janoah</t>
      </is>
    </oc>
    <nc r="Q22"/>
  </rcc>
  <rcc rId="10868" sId="2" numFmtId="4">
    <oc r="R22">
      <v>4.1500000000000004</v>
    </oc>
    <nc r="R22"/>
  </rcc>
  <rcc rId="10869" sId="2">
    <oc r="Q23" t="inlineStr">
      <is>
        <t>Willem, Annalena</t>
      </is>
    </oc>
    <nc r="Q23"/>
  </rcc>
  <rcc rId="10870" sId="2" numFmtId="4">
    <oc r="R23">
      <v>5</v>
    </oc>
    <nc r="R23"/>
  </rcc>
  <rcc rId="10871" sId="2">
    <oc r="Q24" t="inlineStr">
      <is>
        <t>Vos, Ida</t>
      </is>
    </oc>
    <nc r="Q24"/>
  </rcc>
  <rcc rId="10872" sId="2" numFmtId="4">
    <oc r="R24">
      <v>4.63</v>
    </oc>
    <nc r="R24"/>
  </rcc>
  <rcc rId="10873" sId="2">
    <oc r="Q25" t="inlineStr">
      <is>
        <t>Rodach, Mia</t>
      </is>
    </oc>
    <nc r="Q25"/>
  </rcc>
  <rcc rId="10874" sId="2" numFmtId="4">
    <oc r="R25">
      <v>4.9000000000000004</v>
    </oc>
    <nc r="R25"/>
  </rcc>
  <rcc rId="10875" sId="2">
    <oc r="U21">
      <v>40.06</v>
    </oc>
    <nc r="U21"/>
  </rcc>
  <rcc rId="10876" sId="2">
    <oc r="Q21" t="inlineStr">
      <is>
        <t>Hänlein, Lilly</t>
      </is>
    </oc>
    <nc r="Q21"/>
  </rcc>
  <rcc rId="10877" sId="2" numFmtId="4">
    <oc r="R21">
      <v>5.6</v>
    </oc>
    <nc r="R21"/>
  </rcc>
  <rcc rId="10878" sId="2">
    <oc r="B32" t="inlineStr">
      <is>
        <t>Albrecht, Lauren</t>
      </is>
    </oc>
    <nc r="B32"/>
  </rcc>
  <rcc rId="10879" sId="2">
    <oc r="C32">
      <v>6</v>
    </oc>
    <nc r="C32"/>
  </rcc>
  <rcc rId="10880" sId="2" numFmtId="4">
    <oc r="D32">
      <v>17.25</v>
    </oc>
    <nc r="D32"/>
  </rcc>
  <rcc rId="10881" sId="2" numFmtId="4">
    <oc r="E32">
      <v>18</v>
    </oc>
    <nc r="E32"/>
  </rcc>
  <rcc rId="10882" sId="2">
    <oc r="B33" t="inlineStr">
      <is>
        <t>Dörr, Emma</t>
      </is>
    </oc>
    <nc r="B33"/>
  </rcc>
  <rcc rId="10883" sId="2">
    <oc r="C33">
      <v>6</v>
    </oc>
    <nc r="C33"/>
  </rcc>
  <rcc rId="10884" sId="2" numFmtId="4">
    <oc r="D33">
      <v>16.5</v>
    </oc>
    <nc r="D33"/>
  </rcc>
  <rcc rId="10885" sId="2" numFmtId="4">
    <oc r="E33">
      <v>16</v>
    </oc>
    <nc r="E33"/>
  </rcc>
  <rcc rId="10886" sId="2">
    <oc r="B34" t="inlineStr">
      <is>
        <t>Dörr, Lotta</t>
      </is>
    </oc>
    <nc r="B34"/>
  </rcc>
  <rcc rId="10887" sId="2">
    <oc r="C34">
      <v>8</v>
    </oc>
    <nc r="C34"/>
  </rcc>
  <rcc rId="10888" sId="2" numFmtId="4">
    <oc r="D34">
      <v>17</v>
    </oc>
    <nc r="D34"/>
  </rcc>
  <rcc rId="10889" sId="2" numFmtId="4">
    <oc r="E34">
      <v>17.5</v>
    </oc>
    <nc r="E34"/>
  </rcc>
  <rcc rId="10890" sId="2">
    <oc r="B35" t="inlineStr">
      <is>
        <t>Zimpekmann, Eva</t>
      </is>
    </oc>
    <nc r="B35"/>
  </rcc>
  <rcc rId="10891" sId="2">
    <oc r="C35">
      <v>8</v>
    </oc>
    <nc r="C35"/>
  </rcc>
  <rcc rId="10892" sId="2" numFmtId="4">
    <oc r="D35">
      <v>16.25</v>
    </oc>
    <nc r="D35"/>
  </rcc>
  <rcc rId="10893" sId="2" numFmtId="4">
    <oc r="E35">
      <v>16</v>
    </oc>
    <nc r="E35"/>
  </rcc>
  <rcc rId="10894" sId="2">
    <oc r="B36" t="inlineStr">
      <is>
        <t>Ber, Olga</t>
      </is>
    </oc>
    <nc r="B36"/>
  </rcc>
  <rcc rId="10895" sId="2">
    <oc r="C36">
      <v>6</v>
    </oc>
    <nc r="C36"/>
  </rcc>
  <rcc rId="10896" sId="2" numFmtId="4">
    <oc r="D36">
      <v>16</v>
    </oc>
    <nc r="D36"/>
  </rcc>
  <rcc rId="10897" sId="2" numFmtId="4">
    <oc r="E36">
      <v>15.75</v>
    </oc>
    <nc r="E36"/>
  </rcc>
  <rcc rId="10898" sId="2">
    <oc r="L31">
      <v>6</v>
    </oc>
    <nc r="L31"/>
  </rcc>
  <rcc rId="10899" sId="2">
    <oc r="L32">
      <v>6</v>
    </oc>
    <nc r="L32"/>
  </rcc>
  <rcc rId="10900" sId="2">
    <oc r="L33">
      <v>5.75</v>
    </oc>
    <nc r="L33"/>
  </rcc>
  <rcc rId="10901" sId="2">
    <oc r="L34">
      <v>5.5</v>
    </oc>
    <nc r="L34"/>
  </rcc>
  <rcc rId="10902" sId="2">
    <oc r="N31" t="inlineStr">
      <is>
        <t>Albrecht, Lauren</t>
      </is>
    </oc>
    <nc r="N31"/>
  </rcc>
  <rcc rId="10903" sId="2" numFmtId="4">
    <oc r="O31">
      <v>6.87</v>
    </oc>
    <nc r="O31"/>
  </rcc>
  <rcc rId="10904" sId="2">
    <oc r="N32" t="inlineStr">
      <is>
        <t>Dörr, Emma</t>
      </is>
    </oc>
    <nc r="N32"/>
  </rcc>
  <rcc rId="10905" sId="2" numFmtId="4">
    <oc r="O32">
      <v>6.05</v>
    </oc>
    <nc r="O32"/>
  </rcc>
  <rcc rId="10906" sId="2">
    <oc r="N33" t="inlineStr">
      <is>
        <t>Dörr, Lotta</t>
      </is>
    </oc>
    <nc r="N33"/>
  </rcc>
  <rcc rId="10907" sId="2" numFmtId="4">
    <oc r="O33">
      <v>6.33</v>
    </oc>
    <nc r="O33"/>
  </rcc>
  <rcc rId="10908" sId="2">
    <oc r="N34" t="inlineStr">
      <is>
        <t>Zimpekmann, Eva</t>
      </is>
    </oc>
    <nc r="N34"/>
  </rcc>
  <rcc rId="10909" sId="2" numFmtId="4">
    <oc r="O34">
      <v>6.17</v>
    </oc>
    <nc r="O34"/>
  </rcc>
  <rcc rId="10910" sId="2">
    <oc r="N35" t="inlineStr">
      <is>
        <t>Ber, Olga</t>
      </is>
    </oc>
    <nc r="N35"/>
  </rcc>
  <rcc rId="10911" sId="2" numFmtId="4">
    <oc r="O35">
      <v>6.14</v>
    </oc>
    <nc r="O35"/>
  </rcc>
  <rcc rId="10912" sId="2">
    <oc r="Q31" t="inlineStr">
      <is>
        <t>Albrecht, Lauren</t>
      </is>
    </oc>
    <nc r="Q31"/>
  </rcc>
  <rcc rId="10913" sId="2" numFmtId="4">
    <oc r="R31">
      <v>3.54</v>
    </oc>
    <nc r="R31"/>
  </rcc>
  <rcc rId="10914" sId="2">
    <oc r="Q32" t="inlineStr">
      <is>
        <t>Dörr, Emma</t>
      </is>
    </oc>
    <nc r="Q32"/>
  </rcc>
  <rcc rId="10915" sId="2" numFmtId="4">
    <oc r="R32">
      <v>4.74</v>
    </oc>
    <nc r="R32"/>
  </rcc>
  <rcc rId="10916" sId="2">
    <oc r="Q33" t="inlineStr">
      <is>
        <t>Dörr, Lotta</t>
      </is>
    </oc>
    <nc r="Q33"/>
  </rcc>
  <rcc rId="10917" sId="2" numFmtId="4">
    <oc r="R33">
      <v>4.3499999999999996</v>
    </oc>
    <nc r="R33"/>
  </rcc>
  <rcc rId="10918" sId="2">
    <oc r="Q34" t="inlineStr">
      <is>
        <t>Zimpekmann, Eva</t>
      </is>
    </oc>
    <nc r="Q34"/>
  </rcc>
  <rcc rId="10919" sId="2" numFmtId="4">
    <oc r="R34">
      <v>4.5999999999999996</v>
    </oc>
    <nc r="R34"/>
  </rcc>
  <rcc rId="10920" sId="2">
    <oc r="Q35" t="inlineStr">
      <is>
        <t>Ber, Olga</t>
      </is>
    </oc>
    <nc r="Q35"/>
  </rcc>
  <rcc rId="10921" sId="2" numFmtId="4">
    <oc r="R35">
      <v>5.35</v>
    </oc>
    <nc r="R35"/>
  </rcc>
  <rcc rId="10922" sId="2">
    <oc r="U31">
      <v>41.83</v>
    </oc>
    <nc r="U31"/>
  </rcc>
  <rcc rId="10923" sId="2" numFmtId="4">
    <oc r="D42">
      <v>1</v>
    </oc>
    <nc r="D42"/>
  </rcc>
  <rcc rId="10924" sId="2" numFmtId="4">
    <oc r="E42">
      <v>1</v>
    </oc>
    <nc r="E42"/>
  </rcc>
  <rcc rId="10925" sId="2" numFmtId="4">
    <oc r="D43">
      <v>1</v>
    </oc>
    <nc r="D43"/>
  </rcc>
  <rcc rId="10926" sId="2" numFmtId="4">
    <oc r="E43">
      <v>1</v>
    </oc>
    <nc r="E43"/>
  </rcc>
  <rcc rId="10927" sId="2" numFmtId="4">
    <oc r="D44">
      <v>1</v>
    </oc>
    <nc r="D44"/>
  </rcc>
  <rcc rId="10928" sId="2" numFmtId="4">
    <oc r="E44">
      <v>1</v>
    </oc>
    <nc r="E44"/>
  </rcc>
  <rcc rId="10929" sId="2" numFmtId="4">
    <oc r="D45">
      <v>1</v>
    </oc>
    <nc r="D45"/>
  </rcc>
  <rcc rId="10930" sId="2" numFmtId="4">
    <oc r="E45">
      <v>1</v>
    </oc>
    <nc r="E45"/>
  </rcc>
  <rcc rId="10931" sId="2" numFmtId="4">
    <oc r="D46">
      <v>1</v>
    </oc>
    <nc r="D46"/>
  </rcc>
  <rcc rId="10932" sId="2" numFmtId="4">
    <oc r="E46">
      <v>1</v>
    </oc>
    <nc r="E46"/>
  </rcc>
  <rcc rId="10933" sId="2">
    <oc r="L41">
      <v>1</v>
    </oc>
    <nc r="L41"/>
  </rcc>
  <rcc rId="10934" sId="2">
    <oc r="L42">
      <v>1</v>
    </oc>
    <nc r="L42"/>
  </rcc>
  <rcc rId="10935" sId="2">
    <oc r="L43">
      <v>1</v>
    </oc>
    <nc r="L43"/>
  </rcc>
  <rcc rId="10936" sId="2">
    <oc r="L44">
      <v>1</v>
    </oc>
    <nc r="L44"/>
  </rcc>
  <rcc rId="10937" sId="2" numFmtId="4">
    <oc r="O41">
      <v>1</v>
    </oc>
    <nc r="O41"/>
  </rcc>
  <rcc rId="10938" sId="2" numFmtId="4">
    <oc r="O42">
      <v>1</v>
    </oc>
    <nc r="O42"/>
  </rcc>
  <rcc rId="10939" sId="2" numFmtId="4">
    <oc r="O43">
      <v>1</v>
    </oc>
    <nc r="O43"/>
  </rcc>
  <rcc rId="10940" sId="2" numFmtId="4">
    <oc r="O44">
      <v>1</v>
    </oc>
    <nc r="O44"/>
  </rcc>
  <rcc rId="10941" sId="2" numFmtId="4">
    <oc r="O45">
      <v>1</v>
    </oc>
    <nc r="O45"/>
  </rcc>
  <rcc rId="10942" sId="2" numFmtId="4">
    <oc r="R41">
      <v>80</v>
    </oc>
    <nc r="R41"/>
  </rcc>
  <rcc rId="10943" sId="2" numFmtId="4">
    <oc r="R42">
      <v>80</v>
    </oc>
    <nc r="R42"/>
  </rcc>
  <rcc rId="10944" sId="2" numFmtId="4">
    <oc r="R43">
      <v>80</v>
    </oc>
    <nc r="R43"/>
  </rcc>
  <rcc rId="10945" sId="2" numFmtId="4">
    <oc r="R44">
      <v>80</v>
    </oc>
    <nc r="R44"/>
  </rcc>
  <rcc rId="10946" sId="2" numFmtId="4">
    <oc r="R45">
      <v>80</v>
    </oc>
    <nc r="R45"/>
  </rcc>
  <rcc rId="10947" sId="2">
    <oc r="U41">
      <v>600</v>
    </oc>
    <nc r="U41"/>
  </rcc>
  <rcc rId="10948" sId="2">
    <oc r="B52" t="inlineStr">
      <is>
        <t>Stauch, Rica</t>
      </is>
    </oc>
    <nc r="B52"/>
  </rcc>
  <rcc rId="10949" sId="2">
    <oc r="C52">
      <v>6</v>
    </oc>
    <nc r="C52"/>
  </rcc>
  <rcc rId="10950" sId="2" numFmtId="4">
    <oc r="D52">
      <v>15</v>
    </oc>
    <nc r="D52"/>
  </rcc>
  <rcc rId="10951" sId="2" numFmtId="4">
    <oc r="E52">
      <v>13.75</v>
    </oc>
    <nc r="E52"/>
  </rcc>
  <rcc rId="10952" sId="2">
    <oc r="B53" t="inlineStr">
      <is>
        <t>Schneider, Marielle</t>
      </is>
    </oc>
    <nc r="B53"/>
  </rcc>
  <rcc rId="10953" sId="2">
    <oc r="C53">
      <v>8</v>
    </oc>
    <nc r="C53"/>
  </rcc>
  <rcc rId="10954" sId="2" numFmtId="4">
    <oc r="D53">
      <v>8</v>
    </oc>
    <nc r="D53"/>
  </rcc>
  <rcc rId="10955" sId="2" numFmtId="4">
    <oc r="E53">
      <v>9.5</v>
    </oc>
    <nc r="E53"/>
  </rcc>
  <rcc rId="10956" sId="2">
    <oc r="B54" t="inlineStr">
      <is>
        <t>Wichter, Maja</t>
      </is>
    </oc>
    <nc r="B54"/>
  </rcc>
  <rcc rId="10957" sId="2">
    <oc r="C54">
      <v>7</v>
    </oc>
    <nc r="C54"/>
  </rcc>
  <rcc rId="10958" sId="2" numFmtId="4">
    <oc r="D54">
      <v>12.75</v>
    </oc>
    <nc r="D54"/>
  </rcc>
  <rcc rId="10959" sId="2" numFmtId="4">
    <oc r="E54">
      <v>13.5</v>
    </oc>
    <nc r="E54"/>
  </rcc>
  <rcc rId="10960" sId="2">
    <oc r="B55" t="inlineStr">
      <is>
        <t>Wilhelmy, Pauline</t>
      </is>
    </oc>
    <nc r="B55"/>
  </rcc>
  <rcc rId="10961" sId="2">
    <oc r="C55">
      <v>7</v>
    </oc>
    <nc r="C55"/>
  </rcc>
  <rcc rId="10962" sId="2" numFmtId="4">
    <oc r="D55">
      <v>13</v>
    </oc>
    <nc r="D55"/>
  </rcc>
  <rcc rId="10963" sId="2" numFmtId="4">
    <oc r="E55">
      <v>12.5</v>
    </oc>
    <nc r="E55"/>
  </rcc>
  <rcc rId="10964" sId="2">
    <oc r="B56" t="inlineStr">
      <is>
        <t>Cloidt, Alina-Sophie</t>
      </is>
    </oc>
    <nc r="B56"/>
  </rcc>
  <rcc rId="10965" sId="2">
    <oc r="C56">
      <v>7</v>
    </oc>
    <nc r="C56"/>
  </rcc>
  <rcc rId="10966" sId="2" numFmtId="4">
    <oc r="D56">
      <v>12.75</v>
    </oc>
    <nc r="D56"/>
  </rcc>
  <rcc rId="10967" sId="2" numFmtId="4">
    <oc r="E56">
      <v>13</v>
    </oc>
    <nc r="E56"/>
  </rcc>
  <rcc rId="10968" sId="2">
    <oc r="L51">
      <v>3.5</v>
    </oc>
    <nc r="L51"/>
  </rcc>
  <rcc rId="10969" sId="2">
    <oc r="L52">
      <v>3.75</v>
    </oc>
    <nc r="L52"/>
  </rcc>
  <rcc rId="10970" sId="2">
    <oc r="L53">
      <v>4</v>
    </oc>
    <nc r="L53"/>
  </rcc>
  <rcc rId="10971" sId="2">
    <oc r="L54">
      <v>4</v>
    </oc>
    <nc r="L54"/>
  </rcc>
  <rcc rId="10972" sId="2">
    <oc r="N51" t="inlineStr">
      <is>
        <t>Stauch, Rica</t>
      </is>
    </oc>
    <nc r="N51"/>
  </rcc>
  <rcc rId="10973" sId="2" numFmtId="4">
    <oc r="O51">
      <v>5.94</v>
    </oc>
    <nc r="O51"/>
  </rcc>
  <rcc rId="10974" sId="2">
    <oc r="N52" t="inlineStr">
      <is>
        <t>Schneider, Marielle</t>
      </is>
    </oc>
    <nc r="N52"/>
  </rcc>
  <rcc rId="10975" sId="2" numFmtId="4">
    <oc r="O52">
      <v>4.5199999999999996</v>
    </oc>
    <nc r="O52"/>
  </rcc>
  <rcc rId="10976" sId="2">
    <oc r="N53" t="inlineStr">
      <is>
        <t>Wichter, Maja</t>
      </is>
    </oc>
    <nc r="N53"/>
  </rcc>
  <rcc rId="10977" sId="2" numFmtId="4">
    <oc r="O53">
      <v>5.18</v>
    </oc>
    <nc r="O53"/>
  </rcc>
  <rcc rId="10978" sId="2">
    <oc r="N54" t="inlineStr">
      <is>
        <t>Wilhelmy, Pauline</t>
      </is>
    </oc>
    <nc r="N54"/>
  </rcc>
  <rcc rId="10979" sId="2" numFmtId="4">
    <oc r="O54">
      <v>4.7</v>
    </oc>
    <nc r="O54"/>
  </rcc>
  <rcc rId="10980" sId="2">
    <oc r="Q51" t="inlineStr">
      <is>
        <t>Stauch, Rica</t>
      </is>
    </oc>
    <nc r="Q51"/>
  </rcc>
  <rcc rId="10981" sId="2" numFmtId="4">
    <oc r="R51">
      <v>3.76</v>
    </oc>
    <nc r="R51"/>
  </rcc>
  <rcc rId="10982" sId="2">
    <oc r="Q52" t="inlineStr">
      <is>
        <t>Schneider, Marielle</t>
      </is>
    </oc>
    <nc r="Q52"/>
  </rcc>
  <rcc rId="10983" sId="2" numFmtId="4">
    <oc r="R52">
      <v>10.72</v>
    </oc>
    <nc r="R52"/>
  </rcc>
  <rcc rId="10984" sId="2">
    <oc r="Q53" t="inlineStr">
      <is>
        <t>Wichter, Maja</t>
      </is>
    </oc>
    <nc r="Q53"/>
  </rcc>
  <rcc rId="10985" sId="2" numFmtId="4">
    <oc r="R53">
      <v>7.2</v>
    </oc>
    <nc r="R53"/>
  </rcc>
  <rcc rId="10986" sId="2">
    <oc r="Q54" t="inlineStr">
      <is>
        <t>Wilhelmy, Pauline</t>
      </is>
    </oc>
    <nc r="Q54"/>
  </rcc>
  <rcc rId="10987" sId="2" numFmtId="4">
    <oc r="R54">
      <v>6.7</v>
    </oc>
    <nc r="R54"/>
  </rcc>
  <rcc rId="10988" sId="2">
    <oc r="Q55" t="inlineStr">
      <is>
        <t>Cloidt, Alina-Sophie</t>
      </is>
    </oc>
    <nc r="Q55"/>
  </rcc>
  <rcc rId="10989" sId="2" numFmtId="4">
    <oc r="R55">
      <v>6.6</v>
    </oc>
    <nc r="R55"/>
  </rcc>
  <rcc rId="10990" sId="2">
    <oc r="N55" t="inlineStr">
      <is>
        <t>Cloidt, Alina-Sophie</t>
      </is>
    </oc>
    <nc r="N55"/>
  </rcc>
  <rcc rId="10991" sId="2" numFmtId="4">
    <oc r="O55">
      <v>4.58</v>
    </oc>
    <nc r="O55"/>
  </rcc>
  <rcc rId="10992" sId="2">
    <oc r="U51">
      <v>43.65</v>
    </oc>
    <nc r="U51"/>
  </rcc>
  <rcc rId="10993" sId="2">
    <oc r="B62" t="inlineStr">
      <is>
        <t>Arenz, Charlotte</t>
      </is>
    </oc>
    <nc r="B62"/>
  </rcc>
  <rcc rId="10994" sId="2">
    <oc r="C62">
      <v>6</v>
    </oc>
    <nc r="C62"/>
  </rcc>
  <rcc rId="10995" sId="2" numFmtId="4">
    <oc r="D62">
      <v>15.75</v>
    </oc>
    <nc r="D62"/>
  </rcc>
  <rcc rId="10996" sId="2" numFmtId="4">
    <oc r="E62">
      <v>15.25</v>
    </oc>
    <nc r="E62"/>
  </rcc>
  <rcc rId="10997" sId="2">
    <oc r="B63" t="inlineStr">
      <is>
        <t>Heinrich, Alyssa</t>
      </is>
    </oc>
    <nc r="B63"/>
  </rcc>
  <rcc rId="10998" sId="2">
    <oc r="C63">
      <v>7</v>
    </oc>
    <nc r="C63"/>
  </rcc>
  <rcc rId="10999" sId="2" numFmtId="4">
    <oc r="D63">
      <v>16</v>
    </oc>
    <nc r="D63"/>
  </rcc>
  <rcc rId="11000" sId="2" numFmtId="4">
    <oc r="E63">
      <v>14.5</v>
    </oc>
    <nc r="E63"/>
  </rcc>
  <rcc rId="11001" sId="2">
    <oc r="B64" t="inlineStr">
      <is>
        <t>Heinrich, Vanessa</t>
      </is>
    </oc>
    <nc r="B64"/>
  </rcc>
  <rcc rId="11002" sId="2">
    <oc r="C64">
      <v>7</v>
    </oc>
    <nc r="C64"/>
  </rcc>
  <rcc rId="11003" sId="2" numFmtId="4">
    <oc r="D64">
      <v>16</v>
    </oc>
    <nc r="D64"/>
  </rcc>
  <rcc rId="11004" sId="2" numFmtId="4">
    <oc r="E64">
      <v>15</v>
    </oc>
    <nc r="E64"/>
  </rcc>
  <rcc rId="11005" sId="2">
    <oc r="B65" t="inlineStr">
      <is>
        <t>Reuther, Svenja</t>
      </is>
    </oc>
    <nc r="B65"/>
  </rcc>
  <rcc rId="11006" sId="2">
    <oc r="C65">
      <v>6</v>
    </oc>
    <nc r="C65"/>
  </rcc>
  <rcc rId="11007" sId="2" numFmtId="4">
    <oc r="D65">
      <v>14.5</v>
    </oc>
    <nc r="D65"/>
  </rcc>
  <rcc rId="11008" sId="2" numFmtId="4">
    <oc r="E65">
      <v>12.25</v>
    </oc>
    <nc r="E65"/>
  </rcc>
  <rcc rId="11009" sId="2">
    <oc r="B66" t="inlineStr">
      <is>
        <t>Faulhaber, Mila</t>
      </is>
    </oc>
    <nc r="B66"/>
  </rcc>
  <rcc rId="11010" sId="2">
    <oc r="C66">
      <v>8</v>
    </oc>
    <nc r="C66"/>
  </rcc>
  <rcc rId="11011" sId="2" numFmtId="4">
    <oc r="D66">
      <v>13.5</v>
    </oc>
    <nc r="D66"/>
  </rcc>
  <rcc rId="11012" sId="2" numFmtId="4">
    <oc r="E66">
      <v>14</v>
    </oc>
    <nc r="E66"/>
  </rcc>
  <rcc rId="11013" sId="2">
    <oc r="L61">
      <v>3.5</v>
    </oc>
    <nc r="L61"/>
  </rcc>
  <rcc rId="11014" sId="2">
    <oc r="L62">
      <v>3.5</v>
    </oc>
    <nc r="L62"/>
  </rcc>
  <rcc rId="11015" sId="2">
    <oc r="L63">
      <v>4.25</v>
    </oc>
    <nc r="L63"/>
  </rcc>
  <rcc rId="11016" sId="2">
    <oc r="L64">
      <v>4.75</v>
    </oc>
    <nc r="L64"/>
  </rcc>
  <rcc rId="11017" sId="2">
    <oc r="N61" t="inlineStr">
      <is>
        <t>Arenz, Charlotte</t>
      </is>
    </oc>
    <nc r="N61"/>
  </rcc>
  <rcc rId="11018" sId="2" numFmtId="4">
    <oc r="O61">
      <v>5.32</v>
    </oc>
    <nc r="O61"/>
  </rcc>
  <rcc rId="11019" sId="2">
    <oc r="N62" t="inlineStr">
      <is>
        <t>Heinrich, Alyssa</t>
      </is>
    </oc>
    <nc r="N62"/>
  </rcc>
  <rcc rId="11020" sId="2" numFmtId="4">
    <oc r="O62">
      <v>5.36</v>
    </oc>
    <nc r="O62"/>
  </rcc>
  <rcc rId="11021" sId="2">
    <oc r="N63" t="inlineStr">
      <is>
        <t>Heinrich, Vanessa</t>
      </is>
    </oc>
    <nc r="N63"/>
  </rcc>
  <rcc rId="11022" sId="2" numFmtId="4">
    <oc r="O63">
      <v>5.18</v>
    </oc>
    <nc r="O63"/>
  </rcc>
  <rcc rId="11023" sId="2">
    <oc r="N64" t="inlineStr">
      <is>
        <t>Reuther, Svenja</t>
      </is>
    </oc>
    <nc r="N64"/>
  </rcc>
  <rcc rId="11024" sId="2" numFmtId="4">
    <oc r="O64">
      <v>5.69</v>
    </oc>
    <nc r="O64"/>
  </rcc>
  <rcc rId="11025" sId="2">
    <oc r="N65" t="inlineStr">
      <is>
        <t>Faulhaber, Mila</t>
      </is>
    </oc>
    <nc r="N65"/>
  </rcc>
  <rcc rId="11026" sId="2" numFmtId="4">
    <oc r="O65">
      <v>5.2</v>
    </oc>
    <nc r="O65"/>
  </rcc>
  <rcc rId="11027" sId="2">
    <oc r="Q61" t="inlineStr">
      <is>
        <t>Arenz, Charlotte</t>
      </is>
    </oc>
    <nc r="Q61"/>
  </rcc>
  <rcc rId="11028" sId="2" numFmtId="4">
    <oc r="R61">
      <v>6.6</v>
    </oc>
    <nc r="R61"/>
  </rcc>
  <rcc rId="11029" sId="2">
    <oc r="Q62" t="inlineStr">
      <is>
        <t>Heinrich, Alyssa</t>
      </is>
    </oc>
    <nc r="Q62"/>
  </rcc>
  <rcc rId="11030" sId="2" numFmtId="4">
    <oc r="R62">
      <v>9.15</v>
    </oc>
    <nc r="R62"/>
  </rcc>
  <rcc rId="11031" sId="2">
    <oc r="Q63" t="inlineStr">
      <is>
        <t>Heinrich, Vanessa</t>
      </is>
    </oc>
    <nc r="Q63"/>
  </rcc>
  <rcc rId="11032" sId="2" numFmtId="4">
    <oc r="R63">
      <v>9.8000000000000007</v>
    </oc>
    <nc r="R63"/>
  </rcc>
  <rcc rId="11033" sId="2">
    <oc r="Q64" t="inlineStr">
      <is>
        <t>Reuther, Svenja</t>
      </is>
    </oc>
    <nc r="Q64"/>
  </rcc>
  <rcc rId="11034" sId="2" numFmtId="4">
    <oc r="R64">
      <v>6.5</v>
    </oc>
    <nc r="R64"/>
  </rcc>
  <rcc rId="11035" sId="2">
    <oc r="Q65" t="inlineStr">
      <is>
        <t>Faulhaber, Mila</t>
      </is>
    </oc>
    <nc r="Q65"/>
  </rcc>
  <rcc rId="11036" sId="2" numFmtId="4">
    <oc r="R65">
      <v>7.3</v>
    </oc>
    <nc r="R65"/>
  </rcc>
  <rcc rId="11037" sId="2">
    <oc r="U61">
      <v>41.37</v>
    </oc>
    <nc r="U61"/>
  </rcc>
  <rcc rId="11038" sId="5">
    <oc r="B10" t="inlineStr">
      <is>
        <t>Gymnasium Bad Bergzabern</t>
      </is>
    </oc>
    <nc r="B10" t="inlineStr">
      <is>
        <t>Gymnasium am Römerkastell Alzey</t>
      </is>
    </nc>
  </rcc>
  <rcc rId="11039" sId="5">
    <nc r="B40" t="inlineStr">
      <is>
        <t>Pamina-Schulzentrum Herxheim</t>
      </is>
    </nc>
  </rcc>
  <rcc rId="11040" sId="5" numFmtId="4">
    <oc r="D42">
      <v>1</v>
    </oc>
    <nc r="D42"/>
  </rcc>
  <rcc rId="11041" sId="5" numFmtId="4">
    <oc r="E42">
      <v>1</v>
    </oc>
    <nc r="E42"/>
  </rcc>
  <rcc rId="11042" sId="5" numFmtId="4">
    <oc r="D43">
      <v>1</v>
    </oc>
    <nc r="D43"/>
  </rcc>
  <rcc rId="11043" sId="5" numFmtId="4">
    <oc r="E43">
      <v>1</v>
    </oc>
    <nc r="E43"/>
  </rcc>
  <rcc rId="11044" sId="5" numFmtId="4">
    <oc r="D44">
      <v>1</v>
    </oc>
    <nc r="D44"/>
  </rcc>
  <rcc rId="11045" sId="5" numFmtId="4">
    <oc r="E44">
      <v>1</v>
    </oc>
    <nc r="E44"/>
  </rcc>
  <rcc rId="11046" sId="5" numFmtId="4">
    <oc r="D45">
      <v>1</v>
    </oc>
    <nc r="D45"/>
  </rcc>
  <rcc rId="11047" sId="5" numFmtId="4">
    <oc r="E45">
      <v>1</v>
    </oc>
    <nc r="E45"/>
  </rcc>
  <rcc rId="11048" sId="5" numFmtId="4">
    <oc r="D46">
      <v>1</v>
    </oc>
    <nc r="D46"/>
  </rcc>
  <rcc rId="11049" sId="5" numFmtId="4">
    <oc r="E46">
      <v>1</v>
    </oc>
    <nc r="E46"/>
  </rcc>
  <rcc rId="11050" sId="5">
    <oc r="L41">
      <v>1</v>
    </oc>
    <nc r="L41"/>
  </rcc>
  <rcc rId="11051" sId="5">
    <oc r="L42">
      <v>1</v>
    </oc>
    <nc r="L42"/>
  </rcc>
  <rcc rId="11052" sId="5">
    <oc r="L43">
      <v>1</v>
    </oc>
    <nc r="L43"/>
  </rcc>
  <rcc rId="11053" sId="5" numFmtId="4">
    <oc r="O41">
      <v>1</v>
    </oc>
    <nc r="O41"/>
  </rcc>
  <rcc rId="11054" sId="5" numFmtId="4">
    <oc r="O42">
      <v>1</v>
    </oc>
    <nc r="O42"/>
  </rcc>
  <rcc rId="11055" sId="5" numFmtId="4">
    <oc r="O43">
      <v>1</v>
    </oc>
    <nc r="O43"/>
  </rcc>
  <rcc rId="11056" sId="5" numFmtId="4">
    <oc r="O44">
      <v>1</v>
    </oc>
    <nc r="O44"/>
  </rcc>
  <rcc rId="11057" sId="5" numFmtId="4">
    <oc r="O45">
      <v>1</v>
    </oc>
    <nc r="O45"/>
  </rcc>
  <rcc rId="11058" sId="5" numFmtId="4">
    <oc r="R41">
      <v>80</v>
    </oc>
    <nc r="R41"/>
  </rcc>
  <rcc rId="11059" sId="5" numFmtId="4">
    <oc r="R42">
      <v>80</v>
    </oc>
    <nc r="R42"/>
  </rcc>
  <rcc rId="11060" sId="5" numFmtId="4">
    <oc r="R43">
      <v>80</v>
    </oc>
    <nc r="R43"/>
  </rcc>
  <rcc rId="11061" sId="5">
    <oc r="U41">
      <v>600</v>
    </oc>
    <nc r="U41"/>
  </rcc>
  <rcc rId="11062" sId="5" numFmtId="4">
    <oc r="R44">
      <v>80</v>
    </oc>
    <nc r="R44"/>
  </rcc>
  <rcc rId="11063" sId="5">
    <oc r="B32" t="inlineStr">
      <is>
        <t>Tatar, Can</t>
      </is>
    </oc>
    <nc r="B32"/>
  </rcc>
  <rcc rId="11064" sId="5">
    <oc r="C32">
      <v>6</v>
    </oc>
    <nc r="C32"/>
  </rcc>
  <rcc rId="11065" sId="5" numFmtId="4">
    <oc r="D32">
      <v>8.25</v>
    </oc>
    <nc r="D32"/>
  </rcc>
  <rcc rId="11066" sId="5" numFmtId="4">
    <oc r="E32">
      <v>9.75</v>
    </oc>
    <nc r="E32"/>
  </rcc>
  <rcc rId="11067" sId="5">
    <oc r="B33" t="inlineStr">
      <is>
        <t>Höh, Benjamin</t>
      </is>
    </oc>
    <nc r="B33"/>
  </rcc>
  <rcc rId="11068" sId="5">
    <oc r="C33">
      <v>7</v>
    </oc>
    <nc r="C33"/>
  </rcc>
  <rcc rId="11069" sId="5" numFmtId="4">
    <oc r="D33">
      <v>11</v>
    </oc>
    <nc r="D33"/>
  </rcc>
  <rcc rId="11070" sId="5" numFmtId="4">
    <oc r="E33">
      <v>7.5</v>
    </oc>
    <nc r="E33"/>
  </rcc>
  <rcc rId="11071" sId="5">
    <oc r="B34" t="inlineStr">
      <is>
        <t>Hammer, Elric</t>
      </is>
    </oc>
    <nc r="B34"/>
  </rcc>
  <rcc rId="11072" sId="5">
    <oc r="C34">
      <v>6</v>
    </oc>
    <nc r="C34"/>
  </rcc>
  <rcc rId="11073" sId="5" numFmtId="4">
    <oc r="D34">
      <v>8.5</v>
    </oc>
    <nc r="D34"/>
  </rcc>
  <rcc rId="11074" sId="5" numFmtId="4">
    <oc r="E34">
      <v>8.5</v>
    </oc>
    <nc r="E34"/>
  </rcc>
  <rcc rId="11075" sId="5">
    <oc r="B35" t="inlineStr">
      <is>
        <t>Barleben, Diana</t>
      </is>
    </oc>
    <nc r="B35"/>
  </rcc>
  <rcc rId="11076" sId="5">
    <oc r="C35">
      <v>7</v>
    </oc>
    <nc r="C35"/>
  </rcc>
  <rcc rId="11077" sId="5" numFmtId="4">
    <oc r="D35">
      <v>15</v>
    </oc>
    <nc r="D35"/>
  </rcc>
  <rcc rId="11078" sId="5" numFmtId="4">
    <oc r="E35">
      <v>9.75</v>
    </oc>
    <nc r="E35"/>
  </rcc>
  <rcc rId="11079" sId="5">
    <oc r="B36" t="inlineStr">
      <is>
        <t>Uzun, Aleyna</t>
      </is>
    </oc>
    <nc r="B36"/>
  </rcc>
  <rcc rId="11080" sId="5">
    <oc r="C36">
      <v>8</v>
    </oc>
    <nc r="C36"/>
  </rcc>
  <rcc rId="11081" sId="5" numFmtId="4">
    <oc r="D36">
      <v>14.75</v>
    </oc>
    <nc r="D36"/>
  </rcc>
  <rcc rId="11082" sId="5" numFmtId="4">
    <oc r="E36">
      <v>9.75</v>
    </oc>
    <nc r="E36"/>
  </rcc>
  <rcc rId="11083" sId="5">
    <oc r="L31">
      <v>3</v>
    </oc>
    <nc r="L31"/>
  </rcc>
  <rcc rId="11084" sId="5">
    <oc r="L32">
      <v>3.5</v>
    </oc>
    <nc r="L32"/>
  </rcc>
  <rcc rId="11085" sId="5">
    <oc r="L33">
      <v>3.75</v>
    </oc>
    <nc r="L33"/>
  </rcc>
  <rcc rId="11086" sId="5">
    <oc r="L34">
      <v>3</v>
    </oc>
    <nc r="L34"/>
  </rcc>
  <rcc rId="11087" sId="5">
    <oc r="N31" t="inlineStr">
      <is>
        <t>Tatar, Can</t>
      </is>
    </oc>
    <nc r="N31"/>
  </rcc>
  <rcc rId="11088" sId="5" numFmtId="4">
    <oc r="O31">
      <v>5.93</v>
    </oc>
    <nc r="O31"/>
  </rcc>
  <rcc rId="11089" sId="5">
    <oc r="N32" t="inlineStr">
      <is>
        <t>Höh, Benjamin</t>
      </is>
    </oc>
    <nc r="N32"/>
  </rcc>
  <rcc rId="11090" sId="5" numFmtId="4">
    <oc r="O32">
      <v>5.14</v>
    </oc>
    <nc r="O32"/>
  </rcc>
  <rcc rId="11091" sId="5">
    <oc r="N33" t="inlineStr">
      <is>
        <t>Hammer, Elric</t>
      </is>
    </oc>
    <nc r="N33"/>
  </rcc>
  <rcc rId="11092" sId="5" numFmtId="4">
    <oc r="O33">
      <v>5.68</v>
    </oc>
    <nc r="O33"/>
  </rcc>
  <rcc rId="11093" sId="5">
    <oc r="N34" t="inlineStr">
      <is>
        <t>Barleben, Diana</t>
      </is>
    </oc>
    <nc r="N34"/>
  </rcc>
  <rcc rId="11094" sId="5" numFmtId="4">
    <oc r="O34">
      <v>5.89</v>
    </oc>
    <nc r="O34"/>
  </rcc>
  <rcc rId="11095" sId="5">
    <oc r="N35" t="inlineStr">
      <is>
        <t>Uzun, Aleyna</t>
      </is>
    </oc>
    <nc r="N35"/>
  </rcc>
  <rcc rId="11096" sId="5" numFmtId="4">
    <oc r="O35">
      <v>5.33</v>
    </oc>
    <nc r="O35"/>
  </rcc>
  <rcc rId="11097" sId="5">
    <oc r="Q31" t="inlineStr">
      <is>
        <t>Tatar, Can</t>
      </is>
    </oc>
    <nc r="Q31"/>
  </rcc>
  <rcc rId="11098" sId="5" numFmtId="4">
    <oc r="R31">
      <v>4.3</v>
    </oc>
    <nc r="R31"/>
  </rcc>
  <rcc rId="11099" sId="5">
    <oc r="Q32" t="inlineStr">
      <is>
        <t>Höh, Benjamin</t>
      </is>
    </oc>
    <nc r="Q32"/>
  </rcc>
  <rcc rId="11100" sId="5" numFmtId="4">
    <oc r="R32">
      <v>3.6</v>
    </oc>
    <nc r="R32"/>
  </rcc>
  <rcc rId="11101" sId="5">
    <oc r="Q33" t="inlineStr">
      <is>
        <t>Hammer, Elric</t>
      </is>
    </oc>
    <nc r="Q33"/>
  </rcc>
  <rcc rId="11102" sId="5" numFmtId="4">
    <oc r="R33">
      <v>7.6</v>
    </oc>
    <nc r="R33"/>
  </rcc>
  <rcc rId="11103" sId="5">
    <oc r="Q34" t="inlineStr">
      <is>
        <t>Barleben, Diana</t>
      </is>
    </oc>
    <nc r="Q34"/>
  </rcc>
  <rcc rId="11104" sId="5" numFmtId="4">
    <oc r="R34">
      <v>8.9</v>
    </oc>
    <nc r="R34"/>
  </rcc>
  <rcc rId="11105" sId="5">
    <oc r="Q35" t="inlineStr">
      <is>
        <t>Uzun, Aleyna</t>
      </is>
    </oc>
    <nc r="Q35"/>
  </rcc>
  <rcc rId="11106" sId="5" numFmtId="4">
    <oc r="R35">
      <v>9.5</v>
    </oc>
    <nc r="R35"/>
  </rcc>
  <rcc rId="11107" sId="5">
    <oc r="U31">
      <v>39.93</v>
    </oc>
    <nc r="U31"/>
  </rcc>
  <rcc rId="11108" sId="5">
    <oc r="B22" t="inlineStr">
      <is>
        <t>Hild, Dylan</t>
      </is>
    </oc>
    <nc r="B22"/>
  </rcc>
  <rcc rId="11109" sId="5">
    <oc r="C22">
      <v>7</v>
    </oc>
    <nc r="C22"/>
  </rcc>
  <rcc rId="11110" sId="5" numFmtId="4">
    <oc r="D22">
      <v>16</v>
    </oc>
    <nc r="D22"/>
  </rcc>
  <rcc rId="11111" sId="5" numFmtId="4">
    <oc r="E22">
      <v>16.75</v>
    </oc>
    <nc r="E22"/>
  </rcc>
  <rcc rId="11112" sId="5">
    <oc r="B23" t="inlineStr">
      <is>
        <t>Ongun, Yalin</t>
      </is>
    </oc>
    <nc r="B23"/>
  </rcc>
  <rcc rId="11113" sId="5">
    <oc r="C23">
      <v>8</v>
    </oc>
    <nc r="C23"/>
  </rcc>
  <rcc rId="11114" sId="5" numFmtId="4">
    <oc r="D23">
      <v>16.25</v>
    </oc>
    <nc r="D23"/>
  </rcc>
  <rcc rId="11115" sId="5" numFmtId="4">
    <oc r="E23">
      <v>16</v>
    </oc>
    <nc r="E23"/>
  </rcc>
  <rcc rId="11116" sId="5">
    <oc r="B24" t="inlineStr">
      <is>
        <t>Schulz, Patrick</t>
      </is>
    </oc>
    <nc r="B24"/>
  </rcc>
  <rcc rId="11117" sId="5">
    <oc r="C24">
      <v>6</v>
    </oc>
    <nc r="C24"/>
  </rcc>
  <rcc rId="11118" sId="5" numFmtId="4">
    <oc r="D24">
      <v>16.25</v>
    </oc>
    <nc r="D24"/>
  </rcc>
  <rcc rId="11119" sId="5" numFmtId="4">
    <oc r="E24">
      <v>17.25</v>
    </oc>
    <nc r="E24"/>
  </rcc>
  <rcc rId="11120" sId="5">
    <oc r="B25" t="inlineStr">
      <is>
        <t>Wild, Annabell</t>
      </is>
    </oc>
    <nc r="B25"/>
  </rcc>
  <rcc rId="11121" sId="5">
    <oc r="C25">
      <v>7</v>
    </oc>
    <nc r="C25"/>
  </rcc>
  <rcc rId="11122" sId="5" numFmtId="4">
    <oc r="D25">
      <v>17</v>
    </oc>
    <nc r="D25"/>
  </rcc>
  <rcc rId="11123" sId="5" numFmtId="4">
    <oc r="E25">
      <v>17.75</v>
    </oc>
    <nc r="E25"/>
  </rcc>
  <rcc rId="11124" sId="5">
    <oc r="B26" t="inlineStr">
      <is>
        <t>Lorenz, Eva</t>
      </is>
    </oc>
    <nc r="B26"/>
  </rcc>
  <rcc rId="11125" sId="5">
    <oc r="C26">
      <v>6</v>
    </oc>
    <nc r="C26"/>
  </rcc>
  <rcc rId="11126" sId="5" numFmtId="4">
    <oc r="D26">
      <v>16.5</v>
    </oc>
    <nc r="D26"/>
  </rcc>
  <rcc rId="11127" sId="5" numFmtId="4">
    <oc r="E26">
      <v>17</v>
    </oc>
    <nc r="E26"/>
  </rcc>
  <rcc rId="11128" sId="5">
    <oc r="L21">
      <v>5.5</v>
    </oc>
    <nc r="L21"/>
  </rcc>
  <rcc rId="11129" sId="5">
    <oc r="L22">
      <v>5.2</v>
    </oc>
    <nc r="L22"/>
  </rcc>
  <rcc rId="11130" sId="5">
    <oc r="L23">
      <v>4.5</v>
    </oc>
    <nc r="L23"/>
  </rcc>
  <rcc rId="11131" sId="5">
    <oc r="L24">
      <v>5.5</v>
    </oc>
    <nc r="L24"/>
  </rcc>
  <rcc rId="11132" sId="5">
    <oc r="N21" t="inlineStr">
      <is>
        <t>Hild, Dylan</t>
      </is>
    </oc>
    <nc r="N21"/>
  </rcc>
  <rcc rId="11133" sId="5" numFmtId="4">
    <oc r="O21">
      <v>5.68</v>
    </oc>
    <nc r="O21"/>
  </rcc>
  <rcc rId="11134" sId="5">
    <oc r="N22" t="inlineStr">
      <is>
        <t>Ongun, Yalin</t>
      </is>
    </oc>
    <nc r="N22"/>
  </rcc>
  <rcc rId="11135" sId="5" numFmtId="4">
    <oc r="O22">
      <v>5.69</v>
    </oc>
    <nc r="O22"/>
  </rcc>
  <rcc rId="11136" sId="5">
    <oc r="N23" t="inlineStr">
      <is>
        <t>Schulz, Patrick</t>
      </is>
    </oc>
    <nc r="N23"/>
  </rcc>
  <rcc rId="11137" sId="5" numFmtId="4">
    <oc r="O23">
      <v>7.05</v>
    </oc>
    <nc r="O23"/>
  </rcc>
  <rcc rId="11138" sId="5">
    <oc r="N24" t="inlineStr">
      <is>
        <t>Wild, Annabell</t>
      </is>
    </oc>
    <nc r="N24"/>
  </rcc>
  <rcc rId="11139" sId="5" numFmtId="4">
    <oc r="O24">
      <v>6.5</v>
    </oc>
    <nc r="O24"/>
  </rcc>
  <rcc rId="11140" sId="5">
    <oc r="N25" t="inlineStr">
      <is>
        <t>Lorenz, Eva</t>
      </is>
    </oc>
    <nc r="N25"/>
  </rcc>
  <rcc rId="11141" sId="5" numFmtId="4">
    <oc r="O25">
      <v>6.65</v>
    </oc>
    <nc r="O25"/>
  </rcc>
  <rcc rId="11142" sId="5">
    <oc r="Q21" t="inlineStr">
      <is>
        <t>Hild, Dylan</t>
      </is>
    </oc>
    <nc r="Q21"/>
  </rcc>
  <rcc rId="11143" sId="5" numFmtId="4">
    <oc r="R21">
      <v>4.9000000000000004</v>
    </oc>
    <nc r="R21"/>
  </rcc>
  <rcc rId="11144" sId="5">
    <oc r="Q22" t="inlineStr">
      <is>
        <t>Ongun, Yalin</t>
      </is>
    </oc>
    <nc r="Q22"/>
  </rcc>
  <rcc rId="11145" sId="5" numFmtId="4">
    <oc r="R22">
      <v>5.2</v>
    </oc>
    <nc r="R22"/>
  </rcc>
  <rcc rId="11146" sId="5">
    <oc r="Q23" t="inlineStr">
      <is>
        <t>Schulz, Patrick</t>
      </is>
    </oc>
    <nc r="Q23"/>
  </rcc>
  <rcc rId="11147" sId="5" numFmtId="4">
    <oc r="R23">
      <v>4.5999999999999996</v>
    </oc>
    <nc r="R23"/>
  </rcc>
  <rcc rId="11148" sId="5">
    <oc r="Q24" t="inlineStr">
      <is>
        <t>Wild, Annabell</t>
      </is>
    </oc>
    <nc r="Q24"/>
  </rcc>
  <rcc rId="11149" sId="5" numFmtId="4">
    <oc r="R24">
      <v>4.4000000000000004</v>
    </oc>
    <nc r="R24"/>
  </rcc>
  <rcc rId="11150" sId="5">
    <oc r="Q25" t="inlineStr">
      <is>
        <t>Lorenz, Eva</t>
      </is>
    </oc>
    <nc r="Q25"/>
  </rcc>
  <rcc rId="11151" sId="5" numFmtId="4">
    <oc r="R25">
      <v>3.2</v>
    </oc>
    <nc r="R25"/>
  </rcc>
  <rcc rId="11152" sId="5">
    <oc r="U21">
      <v>40.54</v>
    </oc>
    <nc r="U21"/>
  </rcc>
  <rcc rId="11153" sId="5">
    <oc r="A5" t="inlineStr">
      <is>
        <t xml:space="preserve">WK IV,1  - Jahrg. 2006 bis 2009  </t>
      </is>
    </oc>
    <nc r="A5" t="inlineStr">
      <is>
        <t xml:space="preserve">WK IV,1  - Jahrg. 2007 bis 2010  </t>
      </is>
    </nc>
  </rcc>
  <rcc rId="11154" sId="2">
    <oc r="A5" t="inlineStr">
      <is>
        <t xml:space="preserve">WK IV,1  - Jahrg. 2006 bis 2009  </t>
      </is>
    </oc>
    <nc r="A5" t="inlineStr">
      <is>
        <t xml:space="preserve">WK IV,1  - Jahrg. 2007 bis 2010  </t>
      </is>
    </nc>
  </rcc>
  <rcc rId="11155" sId="4">
    <oc r="A5" t="inlineStr">
      <is>
        <t xml:space="preserve">WK IV,2  - Jahrg. 2006 und jünger  </t>
      </is>
    </oc>
    <nc r="A5" t="inlineStr">
      <is>
        <t xml:space="preserve">WK IV,2  - Jahrg. 2007 und jünger  </t>
      </is>
    </nc>
  </rcc>
  <rcc rId="11156" sId="6">
    <oc r="A5" t="inlineStr">
      <is>
        <t xml:space="preserve">WK IV,2  - Jahrg. 2006 und jünger </t>
      </is>
    </oc>
    <nc r="A5" t="inlineStr">
      <is>
        <t xml:space="preserve">WK IV,2  - Jahrg. 2007 und jünger </t>
      </is>
    </nc>
  </rcc>
  <rcc rId="11157" sId="5">
    <oc r="B12" t="inlineStr">
      <is>
        <t>Wagner, Emily</t>
      </is>
    </oc>
    <nc r="B12"/>
  </rcc>
  <rcc rId="11158" sId="5">
    <oc r="C12">
      <v>7</v>
    </oc>
    <nc r="C12"/>
  </rcc>
  <rcc rId="11159" sId="5" numFmtId="4">
    <oc r="D12">
      <v>17.5</v>
    </oc>
    <nc r="D12"/>
  </rcc>
  <rcc rId="11160" sId="5" numFmtId="4">
    <oc r="E12">
      <v>15.75</v>
    </oc>
    <nc r="E12"/>
  </rcc>
  <rcc rId="11161" sId="5">
    <oc r="B13" t="inlineStr">
      <is>
        <t>Wagner, Leni</t>
      </is>
    </oc>
    <nc r="B13"/>
  </rcc>
  <rcc rId="11162" sId="5">
    <oc r="C13">
      <v>7</v>
    </oc>
    <nc r="C13"/>
  </rcc>
  <rcc rId="11163" sId="5" numFmtId="4">
    <oc r="D13">
      <v>16.75</v>
    </oc>
    <nc r="D13"/>
  </rcc>
  <rcc rId="11164" sId="5" numFmtId="4">
    <oc r="E13">
      <v>16.5</v>
    </oc>
    <nc r="E13"/>
  </rcc>
  <rcc rId="11165" sId="5">
    <oc r="B14" t="inlineStr">
      <is>
        <t>Deisner, Marco</t>
      </is>
    </oc>
    <nc r="B14"/>
  </rcc>
  <rcc rId="11166" sId="5">
    <oc r="C14">
      <v>7</v>
    </oc>
    <nc r="C14"/>
  </rcc>
  <rcc rId="11167" sId="5" numFmtId="4">
    <oc r="D14">
      <v>17.5</v>
    </oc>
    <nc r="D14"/>
  </rcc>
  <rcc rId="11168" sId="5" numFmtId="4">
    <oc r="E14">
      <v>17.25</v>
    </oc>
    <nc r="E14"/>
  </rcc>
  <rcc rId="11169" sId="5">
    <oc r="B15" t="inlineStr">
      <is>
        <t>Dietz, Oscar</t>
      </is>
    </oc>
    <nc r="B15"/>
  </rcc>
  <rcc rId="11170" sId="5">
    <oc r="C15">
      <v>6</v>
    </oc>
    <nc r="C15"/>
  </rcc>
  <rcc rId="11171" sId="5" numFmtId="4">
    <oc r="D15">
      <v>17.25</v>
    </oc>
    <nc r="D15"/>
  </rcc>
  <rcc rId="11172" sId="5" numFmtId="4">
    <oc r="E15">
      <v>18</v>
    </oc>
    <nc r="E15"/>
  </rcc>
  <rcc rId="11173" sId="5">
    <oc r="B16" t="inlineStr">
      <is>
        <t>Fuchsjäger, Tim</t>
      </is>
    </oc>
    <nc r="B16"/>
  </rcc>
  <rcc rId="11174" sId="5">
    <oc r="C16">
      <v>7</v>
    </oc>
    <nc r="C16"/>
  </rcc>
  <rcc rId="11175" sId="5" numFmtId="4">
    <oc r="D16">
      <v>16</v>
    </oc>
    <nc r="D16"/>
  </rcc>
  <rcc rId="11176" sId="5" numFmtId="4">
    <oc r="E16">
      <v>16.75</v>
    </oc>
    <nc r="E16"/>
  </rcc>
  <rcc rId="11177" sId="5">
    <oc r="L11">
      <v>5.5</v>
    </oc>
    <nc r="L11"/>
  </rcc>
  <rcc rId="11178" sId="5">
    <oc r="L12">
      <v>5.25</v>
    </oc>
    <nc r="L12"/>
  </rcc>
  <rcc rId="11179" sId="5">
    <oc r="L13">
      <v>5.5</v>
    </oc>
    <nc r="L13"/>
  </rcc>
  <rcc rId="11180" sId="5">
    <oc r="L14">
      <v>5</v>
    </oc>
    <nc r="L14"/>
  </rcc>
  <rcc rId="11181" sId="5">
    <oc r="N11" t="inlineStr">
      <is>
        <t>Wagner, Emily</t>
      </is>
    </oc>
    <nc r="N11"/>
  </rcc>
  <rcc rId="11182" sId="5" numFmtId="4">
    <oc r="O11">
      <v>6.19</v>
    </oc>
    <nc r="O11"/>
  </rcc>
  <rcc rId="11183" sId="5">
    <oc r="N12" t="inlineStr">
      <is>
        <t>Wagner, Leni</t>
      </is>
    </oc>
    <nc r="N12"/>
  </rcc>
  <rcc rId="11184" sId="5" numFmtId="4">
    <oc r="O12">
      <v>6.11</v>
    </oc>
    <nc r="O12"/>
  </rcc>
  <rcc rId="11185" sId="5">
    <oc r="N13" t="inlineStr">
      <is>
        <t>Deisner, Marco</t>
      </is>
    </oc>
    <nc r="N13"/>
  </rcc>
  <rcc rId="11186" sId="5" numFmtId="4">
    <oc r="O13">
      <v>5.54</v>
    </oc>
    <nc r="O13"/>
  </rcc>
  <rcc rId="11187" sId="5">
    <oc r="N14" t="inlineStr">
      <is>
        <t>Dietz, Oscar</t>
      </is>
    </oc>
    <nc r="N14"/>
  </rcc>
  <rcc rId="11188" sId="5" numFmtId="4">
    <oc r="O14">
      <v>5.7</v>
    </oc>
    <nc r="O14"/>
  </rcc>
  <rcc rId="11189" sId="5">
    <oc r="N15" t="inlineStr">
      <is>
        <t>Fuchsjäger, Tim</t>
      </is>
    </oc>
    <nc r="N15"/>
  </rcc>
  <rcc rId="11190" sId="5" numFmtId="4">
    <oc r="O15">
      <v>5.6</v>
    </oc>
    <nc r="O15"/>
  </rcc>
  <rcc rId="11191" sId="5">
    <oc r="Q11" t="inlineStr">
      <is>
        <t>Wagner, Emily</t>
      </is>
    </oc>
    <nc r="Q11"/>
  </rcc>
  <rcc rId="11192" sId="5" numFmtId="4">
    <oc r="R11">
      <v>4.45</v>
    </oc>
    <nc r="R11"/>
  </rcc>
  <rcc rId="11193" sId="5">
    <oc r="Q12" t="inlineStr">
      <is>
        <t>Wagner, Leni</t>
      </is>
    </oc>
    <nc r="Q12"/>
  </rcc>
  <rcc rId="11194" sId="5" numFmtId="4">
    <oc r="R12">
      <v>3.9</v>
    </oc>
    <nc r="R12"/>
  </rcc>
  <rcc rId="11195" sId="5">
    <oc r="Q13" t="inlineStr">
      <is>
        <t>Deisner, Marco</t>
      </is>
    </oc>
    <nc r="Q13"/>
  </rcc>
  <rcc rId="11196" sId="5" numFmtId="4">
    <oc r="R13">
      <v>5.6</v>
    </oc>
    <nc r="R13"/>
  </rcc>
  <rcc rId="11197" sId="5">
    <oc r="Q14" t="inlineStr">
      <is>
        <t>Dietz, Oscar</t>
      </is>
    </oc>
    <nc r="Q14"/>
  </rcc>
  <rcc rId="11198" sId="5" numFmtId="4">
    <oc r="R14">
      <v>4.7</v>
    </oc>
    <nc r="R14"/>
  </rcc>
  <rcc rId="11199" sId="5">
    <oc r="Q15" t="inlineStr">
      <is>
        <t>Fuchsjäger, Tim</t>
      </is>
    </oc>
    <nc r="Q15"/>
  </rcc>
  <rcc rId="11200" sId="5" numFmtId="4">
    <oc r="R15">
      <v>8.3000000000000007</v>
    </oc>
    <nc r="R15"/>
  </rcc>
  <rcc rId="11201" sId="5">
    <oc r="U11">
      <v>40.56</v>
    </oc>
    <nc r="U11"/>
  </rcc>
</revisions>
</file>

<file path=xl/revisions/revisionLog1112.xml><?xml version="1.0" encoding="utf-8"?>
<revisions xmlns="http://schemas.openxmlformats.org/spreadsheetml/2006/main" xmlns:r="http://schemas.openxmlformats.org/officeDocument/2006/relationships">
  <rcc rId="11202" sId="6">
    <oc r="B10" t="inlineStr">
      <is>
        <t>Grundschule Plaidt</t>
      </is>
    </oc>
    <nc r="B10" t="inlineStr">
      <is>
        <t>Grundschule Laufeld</t>
      </is>
    </nc>
  </rcc>
  <rcc rId="11203" sId="6">
    <oc r="B20" t="inlineStr">
      <is>
        <t xml:space="preserve">Grundschule Sausenheim </t>
      </is>
    </oc>
    <nc r="B20" t="inlineStr">
      <is>
        <t>Grundschule Brücken</t>
      </is>
    </nc>
  </rcc>
  <rcc rId="11204" sId="6">
    <oc r="B30" t="inlineStr">
      <is>
        <t>Grundschule am Eichenhain Hasborn</t>
      </is>
    </oc>
    <nc r="B30" t="inlineStr">
      <is>
        <t>Grundschule Edenkoben</t>
      </is>
    </nc>
  </rcc>
  <rcc rId="11205" sId="6">
    <oc r="B22" t="inlineStr">
      <is>
        <t>Wild, Benjamin</t>
      </is>
    </oc>
    <nc r="B22"/>
  </rcc>
  <rcc rId="11206" sId="6">
    <oc r="C22">
      <v>9</v>
    </oc>
    <nc r="C22"/>
  </rcc>
  <rcc rId="11207" sId="6" numFmtId="4">
    <oc r="D22">
      <v>17</v>
    </oc>
    <nc r="D22"/>
  </rcc>
  <rcc rId="11208" sId="6" numFmtId="4">
    <oc r="E22">
      <v>16</v>
    </oc>
    <nc r="E22"/>
  </rcc>
  <rcc rId="11209" sId="6">
    <oc r="B23" t="inlineStr">
      <is>
        <t>Lorenz, Sarah</t>
      </is>
    </oc>
    <nc r="B23"/>
  </rcc>
  <rcc rId="11210" sId="6">
    <oc r="C23">
      <v>9</v>
    </oc>
    <nc r="C23"/>
  </rcc>
  <rcc rId="11211" sId="6" numFmtId="4">
    <oc r="D23">
      <v>14.5</v>
    </oc>
    <nc r="D23"/>
  </rcc>
  <rcc rId="11212" sId="6" numFmtId="4">
    <oc r="E23">
      <v>14</v>
    </oc>
    <nc r="E23"/>
  </rcc>
  <rcc rId="11213" sId="6">
    <oc r="B24" t="inlineStr">
      <is>
        <t>Hoffmann, Philipp</t>
      </is>
    </oc>
    <nc r="B24"/>
  </rcc>
  <rcc rId="11214" sId="6">
    <oc r="C24">
      <v>9</v>
    </oc>
    <nc r="C24"/>
  </rcc>
  <rcc rId="11215" sId="6" numFmtId="4">
    <oc r="D24">
      <v>16.25</v>
    </oc>
    <nc r="D24"/>
  </rcc>
  <rcc rId="11216" sId="6" numFmtId="4">
    <oc r="E24">
      <v>14</v>
    </oc>
    <nc r="E24"/>
  </rcc>
  <rcc rId="11217" sId="6">
    <oc r="B25" t="inlineStr">
      <is>
        <t>Benz, Lilly</t>
      </is>
    </oc>
    <nc r="B25"/>
  </rcc>
  <rcc rId="11218" sId="6">
    <oc r="C25">
      <v>10</v>
    </oc>
    <nc r="C25"/>
  </rcc>
  <rcc rId="11219" sId="6" numFmtId="4">
    <oc r="D25">
      <v>16.5</v>
    </oc>
    <nc r="D25"/>
  </rcc>
  <rcc rId="11220" sId="6" numFmtId="4">
    <oc r="E25">
      <v>14.75</v>
    </oc>
    <nc r="E25"/>
  </rcc>
  <rcc rId="11221" sId="6">
    <oc r="B26" t="inlineStr">
      <is>
        <t>Deuker, Carlo</t>
      </is>
    </oc>
    <nc r="B26"/>
  </rcc>
  <rcc rId="11222" sId="6">
    <oc r="C26">
      <v>10</v>
    </oc>
    <nc r="C26"/>
  </rcc>
  <rcc rId="11223" sId="6" numFmtId="4">
    <oc r="D26">
      <v>11.5</v>
    </oc>
    <nc r="D26"/>
  </rcc>
  <rcc rId="11224" sId="6" numFmtId="4">
    <oc r="E26">
      <v>9.5</v>
    </oc>
    <nc r="E26"/>
  </rcc>
  <rcc rId="11225" sId="6">
    <oc r="L21">
      <v>4.75</v>
    </oc>
    <nc r="L21"/>
  </rcc>
  <rcc rId="11226" sId="6">
    <oc r="L22">
      <v>5</v>
    </oc>
    <nc r="L22"/>
  </rcc>
  <rcc rId="11227" sId="6">
    <oc r="L23">
      <v>5.25</v>
    </oc>
    <nc r="L23"/>
  </rcc>
  <rcc rId="11228" sId="6">
    <oc r="L24">
      <v>5</v>
    </oc>
    <nc r="L24"/>
  </rcc>
  <rcc rId="11229" sId="6">
    <oc r="N21" t="inlineStr">
      <is>
        <t>Wild, Benjamin</t>
      </is>
    </oc>
    <nc r="N21"/>
  </rcc>
  <rcc rId="11230" sId="6" numFmtId="4">
    <oc r="O21">
      <v>5.54</v>
    </oc>
    <nc r="O21"/>
  </rcc>
  <rcc rId="11231" sId="6">
    <oc r="N22" t="inlineStr">
      <is>
        <t>Lorenz, Sarah</t>
      </is>
    </oc>
    <nc r="N22"/>
  </rcc>
  <rcc rId="11232" sId="6" numFmtId="4">
    <oc r="O22">
      <v>5.0999999999999996</v>
    </oc>
    <nc r="O22"/>
  </rcc>
  <rcc rId="11233" sId="6">
    <oc r="N23" t="inlineStr">
      <is>
        <t>Hoffmann, Philipp</t>
      </is>
    </oc>
    <nc r="N23"/>
  </rcc>
  <rcc rId="11234" sId="6" numFmtId="4">
    <oc r="O23">
      <v>5.53</v>
    </oc>
    <nc r="O23"/>
  </rcc>
  <rcc rId="11235" sId="6">
    <oc r="N24" t="inlineStr">
      <is>
        <t>Benz, Lilly</t>
      </is>
    </oc>
    <nc r="N24"/>
  </rcc>
  <rcc rId="11236" sId="6" numFmtId="4">
    <oc r="O24">
      <v>4.8099999999999996</v>
    </oc>
    <nc r="O24"/>
  </rcc>
  <rcc rId="11237" sId="6">
    <oc r="N25" t="inlineStr">
      <is>
        <t>Deuker, Carlo</t>
      </is>
    </oc>
    <nc r="N25"/>
  </rcc>
  <rcc rId="11238" sId="6" numFmtId="4">
    <oc r="O25">
      <v>5.04</v>
    </oc>
    <nc r="O25"/>
  </rcc>
  <rcc rId="11239" sId="6">
    <oc r="Q21" t="inlineStr">
      <is>
        <t>Wild, Benjamin</t>
      </is>
    </oc>
    <nc r="Q21"/>
  </rcc>
  <rcc rId="11240" sId="6" numFmtId="4">
    <oc r="R21">
      <v>6</v>
    </oc>
    <nc r="R21"/>
  </rcc>
  <rcc rId="11241" sId="6">
    <oc r="Q22" t="inlineStr">
      <is>
        <t>Lorenz, Sarah</t>
      </is>
    </oc>
    <nc r="Q22"/>
  </rcc>
  <rcc rId="11242" sId="6" numFmtId="4">
    <oc r="R22">
      <v>9.4</v>
    </oc>
    <nc r="R22"/>
  </rcc>
  <rcc rId="11243" sId="6">
    <oc r="Q23" t="inlineStr">
      <is>
        <t>Hoffmann, Philipp</t>
      </is>
    </oc>
    <nc r="Q23"/>
  </rcc>
  <rcc rId="11244" sId="6" numFmtId="4">
    <oc r="R23">
      <v>5.6</v>
    </oc>
    <nc r="R23"/>
  </rcc>
  <rcc rId="11245" sId="6">
    <oc r="Q24" t="inlineStr">
      <is>
        <t>Benz, Lilly</t>
      </is>
    </oc>
    <nc r="Q24"/>
  </rcc>
  <rcc rId="11246" sId="6" numFmtId="4">
    <oc r="R24">
      <v>9.3000000000000007</v>
    </oc>
    <nc r="R24"/>
  </rcc>
  <rcc rId="11247" sId="6">
    <oc r="Q25" t="inlineStr">
      <is>
        <t>Deuker, Carlo</t>
      </is>
    </oc>
    <nc r="Q25"/>
  </rcc>
  <rcc rId="11248" sId="6" numFmtId="4">
    <oc r="R25">
      <v>7.5</v>
    </oc>
    <nc r="R25"/>
  </rcc>
  <rcc rId="11249" sId="6">
    <oc r="U21">
      <v>43.8</v>
    </oc>
    <nc r="U21"/>
  </rcc>
  <rcc rId="11250" sId="6">
    <oc r="U31">
      <v>43.8</v>
    </oc>
    <nc r="U31"/>
  </rcc>
  <rcc rId="11251" sId="6">
    <oc r="Q31" t="inlineStr">
      <is>
        <t>Stolz, Robin</t>
      </is>
    </oc>
    <nc r="Q31"/>
  </rcc>
  <rcc rId="11252" sId="6" numFmtId="4">
    <oc r="R31">
      <v>12.7</v>
    </oc>
    <nc r="R31"/>
  </rcc>
  <rcc rId="11253" sId="6">
    <oc r="Q32" t="inlineStr">
      <is>
        <t>Wotschel, Dennis</t>
      </is>
    </oc>
    <nc r="Q32"/>
  </rcc>
  <rcc rId="11254" sId="6" numFmtId="4">
    <oc r="R32">
      <v>10.199999999999999</v>
    </oc>
    <nc r="R32"/>
  </rcc>
  <rcc rId="11255" sId="6">
    <oc r="Q33" t="inlineStr">
      <is>
        <t>Adans, Romio</t>
      </is>
    </oc>
    <nc r="Q33"/>
  </rcc>
  <rcc rId="11256" sId="6" numFmtId="4">
    <oc r="R33">
      <v>12.15</v>
    </oc>
    <nc r="R33"/>
  </rcc>
  <rcc rId="11257" sId="6">
    <oc r="Q34" t="inlineStr">
      <is>
        <t>Lindt, Ellie</t>
      </is>
    </oc>
    <nc r="Q34"/>
  </rcc>
  <rcc rId="11258" sId="6" numFmtId="4">
    <oc r="R34">
      <v>11.1</v>
    </oc>
    <nc r="R34"/>
  </rcc>
  <rcc rId="11259" sId="6">
    <oc r="Q35" t="inlineStr">
      <is>
        <t>Koller, Jule</t>
      </is>
    </oc>
    <nc r="Q35"/>
  </rcc>
  <rcc rId="11260" sId="6" numFmtId="4">
    <oc r="R35">
      <v>8.5</v>
    </oc>
    <nc r="R35"/>
  </rcc>
  <rcc rId="11261" sId="6">
    <oc r="N31" t="inlineStr">
      <is>
        <t>Stolz, Robin</t>
      </is>
    </oc>
    <nc r="N31"/>
  </rcc>
  <rcc rId="11262" sId="6" numFmtId="4">
    <oc r="O31">
      <v>4.38</v>
    </oc>
    <nc r="O31"/>
  </rcc>
  <rcc rId="11263" sId="6">
    <oc r="N32" t="inlineStr">
      <is>
        <t>Wotschel, Dennis</t>
      </is>
    </oc>
    <nc r="N32"/>
  </rcc>
  <rcc rId="11264" sId="6" numFmtId="4">
    <oc r="O32">
      <v>4.3099999999999996</v>
    </oc>
    <nc r="O32"/>
  </rcc>
  <rcc rId="11265" sId="6">
    <oc r="N33" t="inlineStr">
      <is>
        <t>Adans, Romio</t>
      </is>
    </oc>
    <nc r="N33"/>
  </rcc>
  <rcc rId="11266" sId="6" numFmtId="4">
    <oc r="O33">
      <v>4.75</v>
    </oc>
    <nc r="O33"/>
  </rcc>
  <rcc rId="11267" sId="6">
    <oc r="N34" t="inlineStr">
      <is>
        <t>Lindt, Ellie</t>
      </is>
    </oc>
    <nc r="N34"/>
  </rcc>
  <rcc rId="11268" sId="6" numFmtId="4">
    <oc r="O34">
      <v>4.32</v>
    </oc>
    <nc r="O34"/>
  </rcc>
  <rcc rId="11269" sId="6">
    <oc r="N35" t="inlineStr">
      <is>
        <t>Koller, Jule</t>
      </is>
    </oc>
    <nc r="N35"/>
  </rcc>
  <rcc rId="11270" sId="6" numFmtId="4">
    <oc r="O35">
      <v>4.4400000000000004</v>
    </oc>
    <nc r="O35"/>
  </rcc>
  <rcc rId="11271" sId="6">
    <oc r="L31">
      <v>2.75</v>
    </oc>
    <nc r="L31"/>
  </rcc>
  <rcc rId="11272" sId="6">
    <oc r="L32">
      <v>3</v>
    </oc>
    <nc r="L32"/>
  </rcc>
  <rcc rId="11273" sId="6">
    <oc r="L33">
      <v>2.75</v>
    </oc>
    <nc r="L33"/>
  </rcc>
  <rcc rId="11274" sId="6">
    <oc r="L34">
      <v>3.5</v>
    </oc>
    <nc r="L34"/>
  </rcc>
  <rcc rId="11275" sId="6">
    <oc r="B32" t="inlineStr">
      <is>
        <t>Stolz, Robin</t>
      </is>
    </oc>
    <nc r="B32"/>
  </rcc>
  <rcc rId="11276" sId="6">
    <oc r="C32">
      <v>9</v>
    </oc>
    <nc r="C32"/>
  </rcc>
  <rcc rId="11277" sId="6" numFmtId="4">
    <oc r="D32">
      <v>7.25</v>
    </oc>
    <nc r="D32"/>
  </rcc>
  <rcc rId="11278" sId="6" numFmtId="4">
    <oc r="E32">
      <v>7.75</v>
    </oc>
    <nc r="E32"/>
  </rcc>
  <rcc rId="11279" sId="6">
    <oc r="B33" t="inlineStr">
      <is>
        <t>Wotschel, Dennis</t>
      </is>
    </oc>
    <nc r="B33"/>
  </rcc>
  <rcc rId="11280" sId="6">
    <oc r="C33">
      <v>11</v>
    </oc>
    <nc r="C33"/>
  </rcc>
  <rcc rId="11281" sId="6" numFmtId="4">
    <oc r="D33">
      <v>7.25</v>
    </oc>
    <nc r="D33"/>
  </rcc>
  <rcc rId="11282" sId="6" numFmtId="4">
    <oc r="E33">
      <v>6.25</v>
    </oc>
    <nc r="E33"/>
  </rcc>
  <rcc rId="11283" sId="6">
    <oc r="B34" t="inlineStr">
      <is>
        <t>Adans, Romio</t>
      </is>
    </oc>
    <nc r="B34"/>
  </rcc>
  <rcc rId="11284" sId="6">
    <oc r="C34">
      <v>9</v>
    </oc>
    <nc r="C34"/>
  </rcc>
  <rcc rId="11285" sId="6" numFmtId="4">
    <oc r="D34">
      <v>4.75</v>
    </oc>
    <nc r="D34"/>
  </rcc>
  <rcc rId="11286" sId="6" numFmtId="4">
    <oc r="E34">
      <v>4.5</v>
    </oc>
    <nc r="E34"/>
  </rcc>
  <rcc rId="11287" sId="6">
    <oc r="B35" t="inlineStr">
      <is>
        <t>Lindt, Ellie</t>
      </is>
    </oc>
    <nc r="B35"/>
  </rcc>
  <rcc rId="11288" sId="6">
    <oc r="C35">
      <v>8</v>
    </oc>
    <nc r="C35"/>
  </rcc>
  <rcc rId="11289" sId="6" numFmtId="4">
    <oc r="D35">
      <v>13.25</v>
    </oc>
    <nc r="D35"/>
  </rcc>
  <rcc rId="11290" sId="6" numFmtId="4">
    <oc r="E35">
      <v>7</v>
    </oc>
    <nc r="E35"/>
  </rcc>
  <rcc rId="11291" sId="6">
    <oc r="B36" t="inlineStr">
      <is>
        <t>Koller, Jule</t>
      </is>
    </oc>
    <nc r="B36"/>
  </rcc>
  <rcc rId="11292" sId="6">
    <oc r="C36">
      <v>11</v>
    </oc>
    <nc r="C36"/>
  </rcc>
  <rcc rId="11293" sId="6" numFmtId="4">
    <oc r="D36">
      <v>13.5</v>
    </oc>
    <nc r="D36"/>
  </rcc>
  <rcc rId="11294" sId="6" numFmtId="4">
    <oc r="E36">
      <v>7.75</v>
    </oc>
    <nc r="E36"/>
  </rcc>
  <rcc rId="11295" sId="6">
    <oc r="B42" t="inlineStr">
      <is>
        <t>Graf, Anton</t>
      </is>
    </oc>
    <nc r="B42"/>
  </rcc>
  <rcc rId="11296" sId="6">
    <oc r="C42">
      <v>10</v>
    </oc>
    <nc r="C42"/>
  </rcc>
  <rcc rId="11297" sId="6">
    <oc r="B43" t="inlineStr">
      <is>
        <t>Gerst, Laurin</t>
      </is>
    </oc>
    <nc r="B43"/>
  </rcc>
  <rcc rId="11298" sId="6">
    <oc r="C43">
      <v>10</v>
    </oc>
    <nc r="C43"/>
  </rcc>
  <rcc rId="11299" sId="6">
    <oc r="B44" t="inlineStr">
      <is>
        <t>Gerst, Simon</t>
      </is>
    </oc>
    <nc r="B44"/>
  </rcc>
  <rcc rId="11300" sId="6">
    <oc r="C44">
      <v>10</v>
    </oc>
    <nc r="C44"/>
  </rcc>
  <rcc rId="11301" sId="6">
    <oc r="B45" t="inlineStr">
      <is>
        <t>Ferner, Moritz</t>
      </is>
    </oc>
    <nc r="B45"/>
  </rcc>
  <rcc rId="11302" sId="6">
    <oc r="C45">
      <v>9</v>
    </oc>
    <nc r="C45"/>
  </rcc>
  <rcc rId="11303" sId="6">
    <oc r="B46" t="inlineStr">
      <is>
        <t>Sonntag, Jan</t>
      </is>
    </oc>
    <nc r="B46"/>
  </rcc>
  <rcc rId="11304" sId="6">
    <oc r="C46">
      <v>10</v>
    </oc>
    <nc r="C46"/>
  </rcc>
  <rcc rId="11305" sId="6">
    <oc r="N41" t="inlineStr">
      <is>
        <t>Graf, Anton</t>
      </is>
    </oc>
    <nc r="N41"/>
  </rcc>
  <rcc rId="11306" sId="6">
    <oc r="N42" t="inlineStr">
      <is>
        <t>Gerst, Laurin</t>
      </is>
    </oc>
    <nc r="N42"/>
  </rcc>
  <rcc rId="11307" sId="6">
    <oc r="N43" t="inlineStr">
      <is>
        <t>Gerst, Simon</t>
      </is>
    </oc>
    <nc r="N43"/>
  </rcc>
  <rcc rId="11308" sId="6">
    <oc r="N44" t="inlineStr">
      <is>
        <t>Ferner, Moritz</t>
      </is>
    </oc>
    <nc r="N44"/>
  </rcc>
  <rcc rId="11309" sId="6">
    <oc r="N45" t="inlineStr">
      <is>
        <t>Sonntag, Jan</t>
      </is>
    </oc>
    <nc r="N45"/>
  </rcc>
  <rcc rId="11310" sId="6">
    <oc r="Q41" t="inlineStr">
      <is>
        <t>Graf, Anton</t>
      </is>
    </oc>
    <nc r="Q41"/>
  </rcc>
  <rcc rId="11311" sId="6">
    <oc r="Q42" t="inlineStr">
      <is>
        <t>Gerst, Laurin</t>
      </is>
    </oc>
    <nc r="Q42"/>
  </rcc>
  <rcc rId="11312" sId="6">
    <oc r="Q43" t="inlineStr">
      <is>
        <t>Gerst, Simon</t>
      </is>
    </oc>
    <nc r="Q43"/>
  </rcc>
  <rcc rId="11313" sId="6">
    <oc r="Q44" t="inlineStr">
      <is>
        <t>Ferner, Moritz</t>
      </is>
    </oc>
    <nc r="Q44"/>
  </rcc>
  <rcc rId="11314" sId="6">
    <oc r="Q45" t="inlineStr">
      <is>
        <t>Sonntag, Jan</t>
      </is>
    </oc>
    <nc r="Q45"/>
  </rcc>
  <rcc rId="11315" sId="6">
    <oc r="U41">
      <v>43.58</v>
    </oc>
    <nc r="U41">
      <v>600</v>
    </nc>
  </rcc>
  <rcc rId="11316" sId="6" numFmtId="4">
    <oc r="O41">
      <v>5.1100000000000003</v>
    </oc>
    <nc r="O41">
      <v>1</v>
    </nc>
  </rcc>
  <rcc rId="11317" sId="6" numFmtId="4">
    <oc r="O42">
      <v>5.38</v>
    </oc>
    <nc r="O42">
      <v>1</v>
    </nc>
  </rcc>
  <rcc rId="11318" sId="6" numFmtId="4">
    <oc r="O43">
      <v>5.38</v>
    </oc>
    <nc r="O43">
      <v>1</v>
    </nc>
  </rcc>
  <rcc rId="11319" sId="6" numFmtId="4">
    <oc r="O44">
      <v>4.4400000000000004</v>
    </oc>
    <nc r="O44">
      <v>1</v>
    </nc>
  </rcc>
  <rcc rId="11320" sId="6" numFmtId="4">
    <oc r="O45">
      <v>4.3499999999999996</v>
    </oc>
    <nc r="O45">
      <v>1</v>
    </nc>
  </rcc>
  <rcc rId="11321" sId="6" numFmtId="4">
    <oc r="R41">
      <v>10</v>
    </oc>
    <nc r="R41">
      <v>80</v>
    </nc>
  </rcc>
  <rcc rId="11322" sId="6" numFmtId="4">
    <oc r="R42">
      <v>10</v>
    </oc>
    <nc r="R42">
      <v>80</v>
    </nc>
  </rcc>
  <rcc rId="11323" sId="6" numFmtId="4">
    <oc r="R43">
      <v>6.8</v>
    </oc>
    <nc r="R43">
      <v>80</v>
    </nc>
  </rcc>
  <rcc rId="11324" sId="6" numFmtId="4">
    <oc r="R44">
      <v>7.8</v>
    </oc>
    <nc r="R44">
      <v>80</v>
    </nc>
  </rcc>
  <rcc rId="11325" sId="6" numFmtId="4">
    <oc r="R45">
      <v>11.3</v>
    </oc>
    <nc r="R45">
      <v>80</v>
    </nc>
  </rcc>
  <rcc rId="11326" sId="6">
    <oc r="L41">
      <v>3.75</v>
    </oc>
    <nc r="L41">
      <v>1</v>
    </nc>
  </rcc>
  <rcc rId="11327" sId="6">
    <oc r="L42">
      <v>4</v>
    </oc>
    <nc r="L42">
      <v>1</v>
    </nc>
  </rcc>
  <rcc rId="11328" sId="6">
    <oc r="L43">
      <v>4</v>
    </oc>
    <nc r="L43">
      <v>1</v>
    </nc>
  </rcc>
  <rcc rId="11329" sId="6">
    <oc r="L44">
      <v>3.75</v>
    </oc>
    <nc r="L44">
      <v>1</v>
    </nc>
  </rcc>
  <rcc rId="11330" sId="6" numFmtId="4">
    <oc r="D42">
      <v>14</v>
    </oc>
    <nc r="D42">
      <v>1</v>
    </nc>
  </rcc>
  <rcc rId="11331" sId="6" numFmtId="4">
    <oc r="D43">
      <v>12.25</v>
    </oc>
    <nc r="D43">
      <v>1</v>
    </nc>
  </rcc>
  <rcc rId="11332" sId="6" numFmtId="4">
    <oc r="D44">
      <v>12.25</v>
    </oc>
    <nc r="D44">
      <v>1</v>
    </nc>
  </rcc>
  <rcc rId="11333" sId="6" numFmtId="4">
    <oc r="D45">
      <v>12.5</v>
    </oc>
    <nc r="D45">
      <v>1</v>
    </nc>
  </rcc>
  <rcc rId="11334" sId="6" numFmtId="4">
    <oc r="D46">
      <v>11.25</v>
    </oc>
    <nc r="D46">
      <v>1</v>
    </nc>
  </rcc>
  <rcc rId="11335" sId="6" numFmtId="4">
    <oc r="E42">
      <v>11</v>
    </oc>
    <nc r="E42">
      <v>1</v>
    </nc>
  </rcc>
  <rcc rId="11336" sId="6" numFmtId="4">
    <oc r="E43">
      <v>11.25</v>
    </oc>
    <nc r="E43">
      <v>1</v>
    </nc>
  </rcc>
  <rcc rId="11337" sId="6" numFmtId="4">
    <oc r="E44">
      <v>13</v>
    </oc>
    <nc r="E44">
      <v>1</v>
    </nc>
  </rcc>
  <rcc rId="11338" sId="6" numFmtId="4">
    <oc r="E45">
      <v>11.75</v>
    </oc>
    <nc r="E45">
      <v>1</v>
    </nc>
  </rcc>
  <rcc rId="11339" sId="6" numFmtId="4">
    <oc r="E46">
      <v>9.75</v>
    </oc>
    <nc r="E46">
      <v>1</v>
    </nc>
  </rcc>
  <rcc rId="11340" sId="6">
    <oc r="B40" t="inlineStr">
      <is>
        <t>Grundschule Edenkoben</t>
      </is>
    </oc>
    <nc r="B40"/>
  </rcc>
  <rcc rId="11341" sId="6">
    <oc r="U11">
      <v>44.9</v>
    </oc>
    <nc r="U11"/>
  </rcc>
  <rcc rId="11342" sId="6">
    <oc r="B12" t="inlineStr">
      <is>
        <t>Zimer, Nick</t>
      </is>
    </oc>
    <nc r="B12"/>
  </rcc>
  <rcc rId="11343" sId="6">
    <oc r="C12">
      <v>10</v>
    </oc>
    <nc r="C12"/>
  </rcc>
  <rcc rId="11344" sId="6" numFmtId="4">
    <oc r="D12">
      <v>9.75</v>
    </oc>
    <nc r="D12"/>
  </rcc>
  <rcc rId="11345" sId="6" numFmtId="4">
    <oc r="E12">
      <v>5.25</v>
    </oc>
    <nc r="E12"/>
  </rcc>
  <rcc rId="11346" sId="6">
    <oc r="B13" t="inlineStr">
      <is>
        <t>Kern, Marius</t>
      </is>
    </oc>
    <nc r="B13"/>
  </rcc>
  <rcc rId="11347" sId="6">
    <oc r="C13">
      <v>10</v>
    </oc>
    <nc r="C13"/>
  </rcc>
  <rcc rId="11348" sId="6" numFmtId="4">
    <oc r="D13">
      <v>10.25</v>
    </oc>
    <nc r="D13"/>
  </rcc>
  <rcc rId="11349" sId="6" numFmtId="4">
    <oc r="E13">
      <v>8</v>
    </oc>
    <nc r="E13"/>
  </rcc>
  <rcc rId="11350" sId="6">
    <oc r="B14" t="inlineStr">
      <is>
        <t>Lang, Max</t>
      </is>
    </oc>
    <nc r="B14"/>
  </rcc>
  <rcc rId="11351" sId="6">
    <oc r="C14">
      <v>9</v>
    </oc>
    <nc r="C14"/>
  </rcc>
  <rcc rId="11352" sId="6" numFmtId="4">
    <oc r="D14">
      <v>8</v>
    </oc>
    <nc r="D14"/>
  </rcc>
  <rcc rId="11353" sId="6" numFmtId="4">
    <oc r="E14">
      <v>8.5</v>
    </oc>
    <nc r="E14"/>
  </rcc>
  <rcc rId="11354" sId="6">
    <oc r="B15" t="inlineStr">
      <is>
        <t>Behr, Julian</t>
      </is>
    </oc>
    <nc r="B15"/>
  </rcc>
  <rcc rId="11355" sId="6">
    <oc r="C15">
      <v>10</v>
    </oc>
    <nc r="C15"/>
  </rcc>
  <rcc rId="11356" sId="6" numFmtId="4">
    <oc r="D15">
      <v>5.25</v>
    </oc>
    <nc r="D15"/>
  </rcc>
  <rcc rId="11357" sId="6" numFmtId="4">
    <oc r="E15">
      <v>9.5</v>
    </oc>
    <nc r="E15"/>
  </rcc>
  <rcc rId="11358" sId="6">
    <oc r="B16" t="inlineStr">
      <is>
        <t>Herbst, Malte</t>
      </is>
    </oc>
    <nc r="B16"/>
  </rcc>
  <rcc rId="11359" sId="6">
    <oc r="C16">
      <v>11</v>
    </oc>
    <nc r="C16"/>
  </rcc>
  <rcc rId="11360" sId="6" numFmtId="4">
    <oc r="D16">
      <v>4</v>
    </oc>
    <nc r="D16"/>
  </rcc>
  <rcc rId="11361" sId="6" numFmtId="4">
    <oc r="E16">
      <v>6.75</v>
    </oc>
    <nc r="E16"/>
  </rcc>
  <rcc rId="11362" sId="6">
    <oc r="L11">
      <v>1.75</v>
    </oc>
    <nc r="L11"/>
  </rcc>
  <rcc rId="11363" sId="6">
    <oc r="L12">
      <v>2.5</v>
    </oc>
    <nc r="L12"/>
  </rcc>
  <rcc rId="11364" sId="6">
    <oc r="L13">
      <v>2.5</v>
    </oc>
    <nc r="L13"/>
  </rcc>
  <rcc rId="11365" sId="6">
    <oc r="L14">
      <v>2.25</v>
    </oc>
    <nc r="L14"/>
  </rcc>
  <rcc rId="11366" sId="6">
    <oc r="N11" t="inlineStr">
      <is>
        <t>Zimer, Nick</t>
      </is>
    </oc>
    <nc r="N11"/>
  </rcc>
  <rcc rId="11367" sId="6" numFmtId="4">
    <oc r="O11">
      <v>4.7</v>
    </oc>
    <nc r="O11"/>
  </rcc>
  <rcc rId="11368" sId="6">
    <oc r="N12" t="inlineStr">
      <is>
        <t>Kern, Marius</t>
      </is>
    </oc>
    <nc r="N12"/>
  </rcc>
  <rcc rId="11369" sId="6" numFmtId="4">
    <oc r="O12">
      <v>4.82</v>
    </oc>
    <nc r="O12"/>
  </rcc>
  <rcc rId="11370" sId="6">
    <oc r="N13" t="inlineStr">
      <is>
        <t>Lang, Max</t>
      </is>
    </oc>
    <nc r="N13"/>
  </rcc>
  <rcc rId="11371" sId="6" numFmtId="4">
    <oc r="O13">
      <v>4.5</v>
    </oc>
    <nc r="O13"/>
  </rcc>
  <rcc rId="11372" sId="6">
    <oc r="N14" t="inlineStr">
      <is>
        <t>Behr, Julian</t>
      </is>
    </oc>
    <nc r="N14"/>
  </rcc>
  <rcc rId="11373" sId="6" numFmtId="4">
    <oc r="O14">
      <v>4.95</v>
    </oc>
    <nc r="O14"/>
  </rcc>
  <rcc rId="11374" sId="6">
    <oc r="N15" t="inlineStr">
      <is>
        <t>Herbst, Malte</t>
      </is>
    </oc>
    <nc r="N15"/>
  </rcc>
  <rcc rId="11375" sId="6" numFmtId="4">
    <oc r="O15">
      <v>4.87</v>
    </oc>
    <nc r="O15"/>
  </rcc>
  <rcc rId="11376" sId="6">
    <oc r="Q11" t="inlineStr">
      <is>
        <t>Zimer, Nick</t>
      </is>
    </oc>
    <nc r="Q11"/>
  </rcc>
  <rcc rId="11377" sId="6" numFmtId="4">
    <oc r="R11">
      <v>7.5</v>
    </oc>
    <nc r="R11"/>
  </rcc>
  <rcc rId="11378" sId="6">
    <oc r="Q12" t="inlineStr">
      <is>
        <t>Kern, Marius</t>
      </is>
    </oc>
    <nc r="Q12"/>
  </rcc>
  <rcc rId="11379" sId="6" numFmtId="4">
    <oc r="R12">
      <v>6.5</v>
    </oc>
    <nc r="R12"/>
  </rcc>
  <rcc rId="11380" sId="6">
    <oc r="Q13" t="inlineStr">
      <is>
        <t>Lang, Max</t>
      </is>
    </oc>
    <nc r="Q13"/>
  </rcc>
  <rcc rId="11381" sId="6" numFmtId="4">
    <oc r="R13">
      <v>8.6</v>
    </oc>
    <nc r="R13"/>
  </rcc>
  <rcc rId="11382" sId="6">
    <oc r="Q14" t="inlineStr">
      <is>
        <t>Behr, Julian</t>
      </is>
    </oc>
    <nc r="Q14"/>
  </rcc>
  <rcc rId="11383" sId="6" numFmtId="4">
    <oc r="R14">
      <v>6.3</v>
    </oc>
    <nc r="R14"/>
  </rcc>
  <rcc rId="11384" sId="6">
    <oc r="Q15" t="inlineStr">
      <is>
        <t>Herbst, Malte</t>
      </is>
    </oc>
    <nc r="Q15"/>
  </rcc>
  <rcc rId="11385" sId="6" numFmtId="4">
    <oc r="R15">
      <v>8.4</v>
    </oc>
    <nc r="R15"/>
  </rcc>
</revisions>
</file>

<file path=xl/revisions/revisionLog112.xml><?xml version="1.0" encoding="utf-8"?>
<revisions xmlns="http://schemas.openxmlformats.org/spreadsheetml/2006/main" xmlns:r="http://schemas.openxmlformats.org/officeDocument/2006/relationships">
  <rcc rId="12544" sId="5" numFmtId="4">
    <nc r="D35">
      <v>10.75</v>
    </nc>
  </rcc>
  <rcc rId="12545" sId="5" numFmtId="4">
    <nc r="D36">
      <v>12.25</v>
    </nc>
  </rcc>
  <rcc rId="12546" sId="5" numFmtId="4">
    <nc r="D32">
      <v>11.75</v>
    </nc>
  </rcc>
  <rcc rId="12547" sId="5" numFmtId="4">
    <nc r="D33">
      <v>10.75</v>
    </nc>
  </rcc>
  <rcc rId="12548" sId="5" numFmtId="4">
    <nc r="D34">
      <v>15</v>
    </nc>
  </rcc>
</revisions>
</file>

<file path=xl/revisions/revisionLog1121.xml><?xml version="1.0" encoding="utf-8"?>
<revisions xmlns="http://schemas.openxmlformats.org/spreadsheetml/2006/main" xmlns:r="http://schemas.openxmlformats.org/officeDocument/2006/relationships">
  <rcc rId="12218" sId="2" numFmtId="4">
    <nc r="E46">
      <v>14.25</v>
    </nc>
  </rcc>
  <rcc rId="12219" sId="2" numFmtId="4">
    <nc r="E45">
      <v>15.25</v>
    </nc>
  </rcc>
  <rcc rId="12220" sId="2" numFmtId="4">
    <nc r="E42">
      <v>16.5</v>
    </nc>
  </rcc>
  <rcc rId="12221" sId="2" numFmtId="4">
    <nc r="E43">
      <v>14</v>
    </nc>
  </rcc>
  <rcc rId="12222" sId="2" numFmtId="4">
    <nc r="E44">
      <v>15.5</v>
    </nc>
  </rcc>
</revisions>
</file>

<file path=xl/revisions/revisionLog11211.xml><?xml version="1.0" encoding="utf-8"?>
<revisions xmlns="http://schemas.openxmlformats.org/spreadsheetml/2006/main" xmlns:r="http://schemas.openxmlformats.org/officeDocument/2006/relationships">
  <rcc rId="12213" sId="6" numFmtId="4">
    <nc r="O41">
      <v>5.28</v>
    </nc>
  </rcc>
  <rcc rId="12214" sId="6" numFmtId="4">
    <nc r="O42">
      <v>5.15</v>
    </nc>
  </rcc>
  <rcc rId="12215" sId="6" numFmtId="4">
    <nc r="O43">
      <v>5.08</v>
    </nc>
  </rcc>
  <rcc rId="12216" sId="6" numFmtId="4">
    <nc r="O44">
      <v>5.45</v>
    </nc>
  </rcc>
  <rcc rId="12217" sId="6" numFmtId="4">
    <nc r="O45">
      <v>4.9000000000000004</v>
    </nc>
  </rcc>
</revisions>
</file>

<file path=xl/revisions/revisionLog1122.xml><?xml version="1.0" encoding="utf-8"?>
<revisions xmlns="http://schemas.openxmlformats.org/spreadsheetml/2006/main" xmlns:r="http://schemas.openxmlformats.org/officeDocument/2006/relationships">
  <rcc rId="12512" sId="4">
    <nc r="L51">
      <v>4.5</v>
    </nc>
  </rcc>
  <rcc rId="12513" sId="4">
    <nc r="L52">
      <v>4</v>
    </nc>
  </rcc>
  <rcc rId="12514" sId="4">
    <nc r="L53">
      <v>4.5</v>
    </nc>
  </rcc>
  <rcc rId="12515" sId="4">
    <nc r="L54">
      <v>5</v>
    </nc>
  </rcc>
</revisions>
</file>

<file path=xl/revisions/revisionLog11221.xml><?xml version="1.0" encoding="utf-8"?>
<revisions xmlns="http://schemas.openxmlformats.org/spreadsheetml/2006/main" xmlns:r="http://schemas.openxmlformats.org/officeDocument/2006/relationships">
  <rcc rId="12232" sId="2" numFmtId="4">
    <nc r="E74">
      <v>12</v>
    </nc>
  </rcc>
  <rcc rId="12233" sId="2" numFmtId="4">
    <nc r="E73">
      <v>13</v>
    </nc>
  </rcc>
  <rcc rId="12234" sId="2" numFmtId="4">
    <nc r="E75">
      <v>14.25</v>
    </nc>
  </rcc>
  <rcc rId="12235" sId="2" numFmtId="4">
    <nc r="E72">
      <v>12.25</v>
    </nc>
  </rcc>
  <rcc rId="12236" sId="2" numFmtId="4">
    <nc r="E76">
      <v>14.5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>
  <rcc rId="11653" sId="2">
    <nc r="B62" t="inlineStr">
      <is>
        <t>Hartmann, Judith</t>
      </is>
    </nc>
  </rcc>
  <rcc rId="11654" sId="2">
    <nc r="B63" t="inlineStr">
      <is>
        <t>Schroth, Lea</t>
      </is>
    </nc>
  </rcc>
  <rcc rId="11655" sId="2">
    <nc r="B64" t="inlineStr">
      <is>
        <t>Schneider, Elisabeth</t>
      </is>
    </nc>
  </rcc>
  <rcc rId="11656" sId="2">
    <nc r="B65" t="inlineStr">
      <is>
        <t>Strasburger, Nele</t>
      </is>
    </nc>
  </rcc>
  <rcc rId="11657" sId="2">
    <nc r="B66" t="inlineStr">
      <is>
        <t>Klein, laura</t>
      </is>
    </nc>
  </rcc>
  <rcc rId="11658" sId="2">
    <oc r="A66">
      <v>5</v>
    </oc>
    <nc r="A66"/>
  </rcc>
</revisions>
</file>

<file path=xl/revisions/revisionLog114.xml><?xml version="1.0" encoding="utf-8"?>
<revisions xmlns="http://schemas.openxmlformats.org/spreadsheetml/2006/main" xmlns:r="http://schemas.openxmlformats.org/officeDocument/2006/relationships">
  <rcc rId="12286" sId="2" numFmtId="4">
    <nc r="E32">
      <v>15.75</v>
    </nc>
  </rcc>
  <rcc rId="12287" sId="2" numFmtId="4">
    <nc r="E35">
      <v>17</v>
    </nc>
  </rcc>
  <rcc rId="12288" sId="2" numFmtId="4">
    <nc r="E36">
      <v>17</v>
    </nc>
  </rcc>
  <rcc rId="12289" sId="2" numFmtId="4">
    <nc r="E33">
      <v>18</v>
    </nc>
  </rcc>
  <rcc rId="12290" sId="2" numFmtId="4">
    <nc r="E34">
      <v>18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>
  <rcc rId="12347" sId="5" numFmtId="4">
    <nc r="O13">
      <v>5.71</v>
    </nc>
  </rcc>
  <rcc rId="12348" sId="5" numFmtId="4">
    <nc r="O15">
      <v>5.26</v>
    </nc>
  </rcc>
  <rcc rId="12349" sId="5" numFmtId="4">
    <nc r="O14">
      <v>5.64</v>
    </nc>
  </rcc>
  <rcc rId="12350" sId="5" numFmtId="4">
    <nc r="O12">
      <v>5.4</v>
    </nc>
  </rcc>
  <rcc rId="12351" sId="5" numFmtId="4">
    <nc r="O11">
      <v>5.28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>
  <rcc rId="12381" sId="2" numFmtId="4">
    <nc r="O74">
      <v>5.55</v>
    </nc>
  </rcc>
  <rcc rId="12382" sId="2" numFmtId="4">
    <nc r="O73">
      <v>5.08</v>
    </nc>
  </rcc>
  <rcc rId="12383" sId="2" numFmtId="4">
    <nc r="O75">
      <v>5.56</v>
    </nc>
  </rcc>
  <rcc rId="12384" sId="2" numFmtId="4">
    <nc r="O72">
      <v>6.42</v>
    </nc>
  </rcc>
  <rcc rId="12385" sId="2" numFmtId="4">
    <nc r="O71">
      <v>6.41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>
  <rcc rId="12473" sId="5" numFmtId="4">
    <nc r="D26">
      <v>15.75</v>
    </nc>
  </rcc>
  <rcc rId="12474" sId="5" numFmtId="4">
    <nc r="D25">
      <v>16.75</v>
    </nc>
  </rcc>
  <rcc rId="12475" sId="5" numFmtId="4">
    <nc r="D24">
      <v>16.25</v>
    </nc>
  </rcc>
  <rcc rId="12476" sId="5" numFmtId="4">
    <nc r="D23">
      <v>16.75</v>
    </nc>
  </rcc>
  <rcc rId="12477" sId="5" numFmtId="4">
    <nc r="D22">
      <v>17.5</v>
    </nc>
  </rcc>
</revisions>
</file>

<file path=xl/revisions/revisionLog1171.xml><?xml version="1.0" encoding="utf-8"?>
<revisions xmlns="http://schemas.openxmlformats.org/spreadsheetml/2006/main" xmlns:r="http://schemas.openxmlformats.org/officeDocument/2006/relationships">
  <rcc rId="12459" sId="4" numFmtId="4">
    <nc r="E42">
      <v>7.5</v>
    </nc>
  </rcc>
  <rcc rId="12460" sId="4" numFmtId="4">
    <nc r="E43">
      <v>11.25</v>
    </nc>
  </rcc>
  <rcc rId="12461" sId="4" numFmtId="4">
    <nc r="E44">
      <v>12.25</v>
    </nc>
  </rcc>
  <rcc rId="12462" sId="4" numFmtId="4">
    <nc r="E45">
      <v>11.5</v>
    </nc>
  </rcc>
  <rcc rId="12463" sId="4" numFmtId="4">
    <nc r="E46">
      <v>14.25</v>
    </nc>
  </rcc>
  <rcc rId="12464" sId="4">
    <nc r="L41">
      <v>4.5</v>
    </nc>
  </rcc>
  <rcc rId="12465" sId="4">
    <nc r="L42">
      <v>4.75</v>
    </nc>
  </rcc>
  <rcc rId="12466" sId="4">
    <nc r="L43">
      <v>3.5</v>
    </nc>
  </rcc>
  <rcc rId="12467" sId="4">
    <nc r="L44">
      <v>4</v>
    </nc>
  </rcc>
</revisions>
</file>

<file path=xl/revisions/revisionLog118.xml><?xml version="1.0" encoding="utf-8"?>
<revisions xmlns="http://schemas.openxmlformats.org/spreadsheetml/2006/main" xmlns:r="http://schemas.openxmlformats.org/officeDocument/2006/relationships">
  <rcc rId="12530" sId="6">
    <nc r="L21">
      <v>4</v>
    </nc>
  </rcc>
  <rcc rId="12531" sId="6">
    <nc r="L22">
      <v>4.75</v>
    </nc>
  </rcc>
  <rcc rId="12532" sId="6">
    <nc r="L23">
      <v>3</v>
    </nc>
  </rcc>
  <rcc rId="12533" sId="6">
    <nc r="L24">
      <v>3.5</v>
    </nc>
  </rcc>
</revisions>
</file>

<file path=xl/revisions/revisionLog1181.xml><?xml version="1.0" encoding="utf-8"?>
<revisions xmlns="http://schemas.openxmlformats.org/spreadsheetml/2006/main" xmlns:r="http://schemas.openxmlformats.org/officeDocument/2006/relationships">
  <rcc rId="12493" sId="6" numFmtId="4">
    <nc r="E42">
      <v>12</v>
    </nc>
  </rcc>
  <rcc rId="12494" sId="6" numFmtId="4">
    <nc r="E43">
      <v>14.75</v>
    </nc>
  </rcc>
  <rcc rId="12495" sId="6" numFmtId="4">
    <nc r="E44">
      <v>11</v>
    </nc>
  </rcc>
  <rcc rId="12496" sId="6" numFmtId="4">
    <nc r="E45">
      <v>12.25</v>
    </nc>
  </rcc>
  <rcc rId="12497" sId="6" numFmtId="4">
    <nc r="E46">
      <v>13</v>
    </nc>
  </rcc>
  <rcc rId="12498" sId="6" numFmtId="4">
    <nc r="R41">
      <v>6.4</v>
    </nc>
  </rcc>
  <rcc rId="12499" sId="6" numFmtId="4">
    <nc r="R42">
      <v>7.65</v>
    </nc>
  </rcc>
  <rcc rId="12500" sId="6" numFmtId="4">
    <nc r="R43">
      <v>7.05</v>
    </nc>
  </rcc>
  <rcc rId="12501" sId="6" numFmtId="4">
    <nc r="R44">
      <v>5.8</v>
    </nc>
  </rcc>
  <rcc rId="12502" sId="6" numFmtId="4">
    <nc r="R45">
      <v>6.75</v>
    </nc>
  </rcc>
  <rcc rId="12503" sId="5" numFmtId="4">
    <nc r="D42">
      <v>16.25</v>
    </nc>
  </rcc>
  <rcc rId="12504" sId="5" numFmtId="4">
    <nc r="D43">
      <v>13.25</v>
    </nc>
  </rcc>
  <rcc rId="12505" sId="5" numFmtId="4">
    <nc r="D44">
      <v>14.25</v>
    </nc>
  </rcc>
  <rcc rId="12506" sId="5" numFmtId="4">
    <nc r="D45">
      <v>14.75</v>
    </nc>
  </rcc>
  <rcc rId="12507" sId="5" numFmtId="4">
    <nc r="D46">
      <v>14</v>
    </nc>
  </rcc>
</revisions>
</file>

<file path=xl/revisions/revisionLog119.xml><?xml version="1.0" encoding="utf-8"?>
<revisions xmlns="http://schemas.openxmlformats.org/spreadsheetml/2006/main" xmlns:r="http://schemas.openxmlformats.org/officeDocument/2006/relationships">
  <rcc rId="12516" sId="6" numFmtId="4">
    <nc r="D22">
      <v>11</v>
    </nc>
  </rcc>
  <rcc rId="12517" sId="6" numFmtId="4">
    <nc r="D23">
      <v>10</v>
    </nc>
  </rcc>
  <rcc rId="12518" sId="6" numFmtId="4">
    <nc r="D24">
      <v>8.25</v>
    </nc>
  </rcc>
  <rcc rId="12519" sId="6" numFmtId="4">
    <nc r="D25">
      <v>6</v>
    </nc>
  </rcc>
  <rcc rId="12520" sId="6" numFmtId="4">
    <nc r="D26">
      <v>4</v>
    </nc>
  </rcc>
  <rcc rId="12521" sId="6" numFmtId="4">
    <nc r="E33">
      <v>15.5</v>
    </nc>
  </rcc>
  <rcc rId="12522" sId="6" numFmtId="4">
    <nc r="E32">
      <v>13.5</v>
    </nc>
  </rcc>
  <rcc rId="12523" sId="6" numFmtId="4">
    <nc r="E34">
      <v>12.75</v>
    </nc>
  </rcc>
  <rcc rId="12524" sId="6" numFmtId="4">
    <nc r="E36">
      <v>15.25</v>
    </nc>
  </rcc>
  <rcc rId="12525" sId="6" numFmtId="4">
    <nc r="E35">
      <v>14.5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12316" sId="2" numFmtId="4">
    <nc r="E15">
      <v>16</v>
    </nc>
  </rcc>
  <rcc rId="12317" sId="2" numFmtId="4">
    <nc r="E14">
      <v>16.25</v>
    </nc>
  </rcc>
  <rcc rId="12318" sId="2" numFmtId="4">
    <nc r="E16">
      <v>14.75</v>
    </nc>
  </rcc>
  <rcc rId="12319" sId="2" numFmtId="4">
    <nc r="E13">
      <v>16.75</v>
    </nc>
  </rcc>
  <rcc rId="12320" sId="2" numFmtId="4">
    <nc r="E12">
      <v>17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12282" sId="2">
    <nc r="L21">
      <v>5.5</v>
    </nc>
  </rcc>
  <rcc rId="12283" sId="2">
    <nc r="L22">
      <v>5.75</v>
    </nc>
  </rcc>
  <rcc rId="12284" sId="2">
    <nc r="L23">
      <v>6</v>
    </nc>
  </rcc>
  <rcc rId="12285" sId="2">
    <nc r="L24">
      <v>6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11623" sId="2">
    <nc r="N31" t="inlineStr">
      <is>
        <t>Dodig, Angelina</t>
      </is>
    </nc>
  </rcc>
  <rcc rId="11624" sId="2">
    <nc r="N32" t="inlineStr">
      <is>
        <t>Dörr, Lotta</t>
      </is>
    </nc>
  </rcc>
  <rcc rId="11625" sId="2">
    <nc r="N33" t="inlineStr">
      <is>
        <t>John, Anna</t>
      </is>
    </nc>
  </rcc>
  <rcc rId="11626" sId="2">
    <nc r="N34" t="inlineStr">
      <is>
        <t>Pösl, Lea</t>
      </is>
    </nc>
  </rcc>
  <rcc rId="11627" sId="2">
    <nc r="N35" t="inlineStr">
      <is>
        <t>Zimpelmann, Eva</t>
      </is>
    </nc>
  </rcc>
  <rcc rId="11628" sId="2">
    <nc r="Q31" t="inlineStr">
      <is>
        <t>Dodig, Angelina</t>
      </is>
    </nc>
  </rcc>
  <rcc rId="11629" sId="2">
    <nc r="Q32" t="inlineStr">
      <is>
        <t>Dörr, Lotta</t>
      </is>
    </nc>
  </rcc>
  <rcc rId="11630" sId="2">
    <nc r="Q33" t="inlineStr">
      <is>
        <t>John, Anna</t>
      </is>
    </nc>
  </rcc>
  <rcc rId="11631" sId="2">
    <nc r="Q34" t="inlineStr">
      <is>
        <t>Pösl, Lea</t>
      </is>
    </nc>
  </rcc>
  <rcc rId="11632" sId="2">
    <nc r="Q35" t="inlineStr">
      <is>
        <t>Zimpelmann, Eva</t>
      </is>
    </nc>
  </rcc>
  <rcc rId="11633" sId="2">
    <nc r="B12" t="inlineStr">
      <is>
        <t>Wagner, Leni</t>
      </is>
    </nc>
  </rcc>
  <rcc rId="11634" sId="2">
    <nc r="B13" t="inlineStr">
      <is>
        <t>Wagner, Emilie</t>
      </is>
    </nc>
  </rcc>
  <rcc rId="11635" sId="2">
    <nc r="B14" t="inlineStr">
      <is>
        <t>Schwalbach, Rhianna</t>
      </is>
    </nc>
  </rcc>
  <rcc rId="11636" sId="2">
    <nc r="B15" t="inlineStr">
      <is>
        <t>Herbi, Valentina</t>
      </is>
    </nc>
  </rcc>
  <rcc rId="11637" sId="2">
    <nc r="B16" t="inlineStr">
      <is>
        <t>Dubois, Sophie</t>
      </is>
    </nc>
  </rcc>
  <rcc rId="11638" sId="2">
    <nc r="N11" t="inlineStr">
      <is>
        <t>Wagner, Leni</t>
      </is>
    </nc>
  </rcc>
  <rcc rId="11639" sId="2">
    <nc r="N12" t="inlineStr">
      <is>
        <t>Wagner, Emilie</t>
      </is>
    </nc>
  </rcc>
  <rcc rId="11640" sId="2">
    <nc r="N13" t="inlineStr">
      <is>
        <t>Schwalbach, Rhianna</t>
      </is>
    </nc>
  </rcc>
  <rcc rId="11641" sId="2">
    <nc r="N14" t="inlineStr">
      <is>
        <t>Herbi, Valentina</t>
      </is>
    </nc>
  </rcc>
  <rcc rId="11642" sId="2">
    <nc r="N15" t="inlineStr">
      <is>
        <t>Dubois, Sophie</t>
      </is>
    </nc>
  </rcc>
  <rcc rId="11643" sId="2">
    <nc r="Q11" t="inlineStr">
      <is>
        <t>Wagner, Leni</t>
      </is>
    </nc>
  </rcc>
  <rcc rId="11644" sId="2">
    <nc r="Q12" t="inlineStr">
      <is>
        <t>Wagner, Emilie</t>
      </is>
    </nc>
  </rcc>
  <rcc rId="11645" sId="2">
    <nc r="Q13" t="inlineStr">
      <is>
        <t>Schwalbach, Rhianna</t>
      </is>
    </nc>
  </rcc>
  <rcc rId="11646" sId="2">
    <nc r="Q14" t="inlineStr">
      <is>
        <t>Herbi, Valentina</t>
      </is>
    </nc>
  </rcc>
  <rcc rId="11647" sId="2">
    <nc r="Q15" t="inlineStr">
      <is>
        <t>Dubois, Sophie</t>
      </is>
    </nc>
  </rcc>
  <rcc rId="11648" sId="2">
    <nc r="C12">
      <v>7</v>
    </nc>
  </rcc>
  <rcc rId="11649" sId="2">
    <nc r="C13">
      <v>7</v>
    </nc>
  </rcc>
  <rcc rId="11650" sId="2">
    <nc r="C14">
      <v>9</v>
    </nc>
  </rcc>
  <rcc rId="11651" sId="2">
    <nc r="C15">
      <v>9</v>
    </nc>
  </rcc>
  <rcc rId="11652" sId="2">
    <nc r="C16">
      <v>7</v>
    </nc>
  </rcc>
</revisions>
</file>

<file path=xl/revisions/revisionLog12111.xml><?xml version="1.0" encoding="utf-8"?>
<revisions xmlns="http://schemas.openxmlformats.org/spreadsheetml/2006/main" xmlns:r="http://schemas.openxmlformats.org/officeDocument/2006/relationships">
  <rcc rId="11573" sId="2">
    <nc r="B22" t="inlineStr">
      <is>
        <t>Rodach, Mia</t>
      </is>
    </nc>
  </rcc>
  <rcc rId="11574" sId="2">
    <nc r="B23" t="inlineStr">
      <is>
        <t>Haß, Lena</t>
      </is>
    </nc>
  </rcc>
  <rcc rId="11575" sId="2">
    <nc r="B24" t="inlineStr">
      <is>
        <t>Heck, Maya</t>
      </is>
    </nc>
  </rcc>
  <rcc rId="11576" sId="2">
    <nc r="B25" t="inlineStr">
      <is>
        <t>Üstüntas, Helin</t>
      </is>
    </nc>
  </rcc>
  <rcc rId="11577" sId="2">
    <nc r="B26" t="inlineStr">
      <is>
        <t>Gauweiler, Maya</t>
      </is>
    </nc>
  </rcc>
  <rcc rId="11578" sId="2">
    <nc r="C22">
      <v>7</v>
    </nc>
  </rcc>
  <rcc rId="11579" sId="2">
    <nc r="C23">
      <v>9</v>
    </nc>
  </rcc>
  <rcc rId="11580" sId="2">
    <nc r="C24">
      <v>9</v>
    </nc>
  </rcc>
  <rcc rId="11581" sId="2">
    <nc r="C26">
      <v>7</v>
    </nc>
  </rcc>
  <rcc rId="11582" sId="2">
    <nc r="C25">
      <v>9</v>
    </nc>
  </rcc>
  <rcc rId="11583" sId="2">
    <nc r="N21" t="inlineStr">
      <is>
        <t>Rodach, Mia</t>
      </is>
    </nc>
  </rcc>
  <rcc rId="11584" sId="2">
    <nc r="N22" t="inlineStr">
      <is>
        <t>Haß, Lena</t>
      </is>
    </nc>
  </rcc>
  <rcc rId="11585" sId="2">
    <nc r="N23" t="inlineStr">
      <is>
        <t>Heck, Maya</t>
      </is>
    </nc>
  </rcc>
  <rcc rId="11586" sId="2">
    <nc r="N24" t="inlineStr">
      <is>
        <t>Üstüntas, Helin</t>
      </is>
    </nc>
  </rcc>
  <rcc rId="11587" sId="2">
    <nc r="N25" t="inlineStr">
      <is>
        <t>Gauweiler, Maya</t>
      </is>
    </nc>
  </rcc>
  <rcc rId="11588" sId="2">
    <nc r="Q21" t="inlineStr">
      <is>
        <t>Rodach, Mia</t>
      </is>
    </nc>
  </rcc>
  <rcc rId="11589" sId="2">
    <nc r="Q22" t="inlineStr">
      <is>
        <t>Haß, Lena</t>
      </is>
    </nc>
  </rcc>
  <rcc rId="11590" sId="2">
    <nc r="Q23" t="inlineStr">
      <is>
        <t>Heck, Maya</t>
      </is>
    </nc>
  </rcc>
  <rcc rId="11591" sId="2">
    <nc r="Q24" t="inlineStr">
      <is>
        <t>Üstüntas, Helin</t>
      </is>
    </nc>
  </rcc>
  <rcc rId="11592" sId="2">
    <nc r="Q25" t="inlineStr">
      <is>
        <t>Gauweiler, Maya</t>
      </is>
    </nc>
  </rcc>
  <rcc rId="11593" sId="2">
    <nc r="B52" t="inlineStr">
      <is>
        <t>Fribus, Melissa</t>
      </is>
    </nc>
  </rcc>
  <rcc rId="11594" sId="2">
    <nc r="B53" t="inlineStr">
      <is>
        <t>Hügle, Elena</t>
      </is>
    </nc>
  </rcc>
  <rcc rId="11595" sId="2">
    <nc r="B54" t="inlineStr">
      <is>
        <t>Cloidt, Alina-Sophie</t>
      </is>
    </nc>
  </rcc>
  <rcc rId="11596" sId="2">
    <nc r="B55" t="inlineStr">
      <is>
        <t>Reinhard, Lara-Marie</t>
      </is>
    </nc>
  </rcc>
  <rcc rId="11597" sId="2">
    <nc r="B56" t="inlineStr">
      <is>
        <t>Wilhelmy, Pauline</t>
      </is>
    </nc>
  </rcc>
  <rcc rId="11598" sId="2">
    <nc r="C52">
      <v>8</v>
    </nc>
  </rcc>
  <rcc rId="11599" sId="2">
    <nc r="C53">
      <v>9</v>
    </nc>
  </rcc>
  <rcc rId="11600" sId="2">
    <nc r="C54">
      <v>7</v>
    </nc>
  </rcc>
  <rcc rId="11601" sId="2">
    <nc r="C55">
      <v>7</v>
    </nc>
  </rcc>
  <rcc rId="11602" sId="2">
    <nc r="C56">
      <v>7</v>
    </nc>
  </rcc>
  <rcc rId="11603" sId="2">
    <nc r="N51" t="inlineStr">
      <is>
        <t>Fribus, Melissa</t>
      </is>
    </nc>
  </rcc>
  <rcc rId="11604" sId="2">
    <nc r="N52" t="inlineStr">
      <is>
        <t>Hügle, Elena</t>
      </is>
    </nc>
  </rcc>
  <rcc rId="11605" sId="2">
    <nc r="N53" t="inlineStr">
      <is>
        <t>Cloidt, Alina-Sophie</t>
      </is>
    </nc>
  </rcc>
  <rcc rId="11606" sId="2">
    <nc r="N54" t="inlineStr">
      <is>
        <t>Reinhard, Lara-Marie</t>
      </is>
    </nc>
  </rcc>
  <rcc rId="11607" sId="2">
    <nc r="N55" t="inlineStr">
      <is>
        <t>Wilhelmy, Pauline</t>
      </is>
    </nc>
  </rcc>
  <rcc rId="11608" sId="2">
    <nc r="Q51" t="inlineStr">
      <is>
        <t>Fribus, Melissa</t>
      </is>
    </nc>
  </rcc>
  <rcc rId="11609" sId="2">
    <nc r="Q52" t="inlineStr">
      <is>
        <t>Hügle, Elena</t>
      </is>
    </nc>
  </rcc>
  <rcc rId="11610" sId="2">
    <nc r="Q53" t="inlineStr">
      <is>
        <t>Cloidt, Alina-Sophie</t>
      </is>
    </nc>
  </rcc>
  <rcc rId="11611" sId="2">
    <nc r="Q54" t="inlineStr">
      <is>
        <t>Reinhard, Lara-Marie</t>
      </is>
    </nc>
  </rcc>
  <rcc rId="11612" sId="2">
    <nc r="Q55" t="inlineStr">
      <is>
        <t>Wilhelmy, Pauline</t>
      </is>
    </nc>
  </rcc>
  <rcc rId="11613" sId="2">
    <nc r="B32" t="inlineStr">
      <is>
        <t>Dodig, Angelina</t>
      </is>
    </nc>
  </rcc>
  <rcc rId="11614" sId="2">
    <nc r="B33" t="inlineStr">
      <is>
        <t>Dörr, Lotta</t>
      </is>
    </nc>
  </rcc>
  <rcc rId="11615" sId="2">
    <nc r="B34" t="inlineStr">
      <is>
        <t>John, Anna</t>
      </is>
    </nc>
  </rcc>
  <rcc rId="11616" sId="2">
    <nc r="B35" t="inlineStr">
      <is>
        <t>Pösl, Lea</t>
      </is>
    </nc>
  </rcc>
  <rcc rId="11617" sId="2">
    <nc r="B36" t="inlineStr">
      <is>
        <t>Zimpelmann, Eva</t>
      </is>
    </nc>
  </rcc>
  <rcc rId="11618" sId="2">
    <nc r="C32">
      <v>8</v>
    </nc>
  </rcc>
  <rcc rId="11619" sId="2">
    <nc r="C33">
      <v>8</v>
    </nc>
  </rcc>
  <rcc rId="11620" sId="2">
    <nc r="C34">
      <v>8</v>
    </nc>
  </rcc>
  <rcc rId="11621" sId="2">
    <nc r="C35">
      <v>7</v>
    </nc>
  </rcc>
  <rcc rId="11622" sId="2">
    <nc r="C36">
      <v>8</v>
    </nc>
  </rcc>
</revisions>
</file>

<file path=xl/revisions/revisionLog121111.xml><?xml version="1.0" encoding="utf-8"?>
<revisions xmlns="http://schemas.openxmlformats.org/spreadsheetml/2006/main" xmlns:r="http://schemas.openxmlformats.org/officeDocument/2006/relationships">
  <rcc rId="11568" sId="2">
    <oc r="B12" t="inlineStr">
      <is>
        <t>Gerke , Lena</t>
      </is>
    </oc>
    <nc r="B12"/>
  </rcc>
  <rcc rId="11569" sId="2">
    <oc r="B13" t="inlineStr">
      <is>
        <t>Regner, Lena</t>
      </is>
    </oc>
    <nc r="B13"/>
  </rcc>
  <rcc rId="11570" sId="2">
    <oc r="B14" t="inlineStr">
      <is>
        <t>Theobald, Charlotte</t>
      </is>
    </oc>
    <nc r="B14"/>
  </rcc>
  <rcc rId="11571" sId="2">
    <oc r="B15" t="inlineStr">
      <is>
        <t>Zigler, Michelle</t>
      </is>
    </oc>
    <nc r="B15"/>
  </rcc>
  <rcc rId="11572" sId="2">
    <oc r="B16" t="inlineStr">
      <is>
        <t>Wildmann, Jakob</t>
      </is>
    </oc>
    <nc r="B16"/>
  </rcc>
</revisions>
</file>

<file path=xl/revisions/revisionLog1211111.xml><?xml version="1.0" encoding="utf-8"?>
<revisions xmlns="http://schemas.openxmlformats.org/spreadsheetml/2006/main" xmlns:r="http://schemas.openxmlformats.org/officeDocument/2006/relationships">
  <rcc rId="11386" sId="4">
    <nc r="B50" t="inlineStr">
      <is>
        <t xml:space="preserve">Grundschule Plaidt </t>
      </is>
    </nc>
  </rcc>
  <rcc rId="11387" sId="4">
    <oc r="B30" t="inlineStr">
      <is>
        <t xml:space="preserve">Grundschule Plaidt </t>
      </is>
    </oc>
    <nc r="B30" t="inlineStr">
      <is>
        <t>Grundschule Laufeld</t>
      </is>
    </nc>
  </rcc>
  <rcc rId="11388" sId="4">
    <oc r="B40" t="inlineStr">
      <is>
        <t>Grundschule am Eichenhain Hasborn</t>
      </is>
    </oc>
    <nc r="B40" t="inlineStr">
      <is>
        <t>Grundschule Brücken</t>
      </is>
    </nc>
  </rcc>
  <rcc rId="11389" sId="4">
    <oc r="B12" t="inlineStr">
      <is>
        <t>Haß, Lena</t>
      </is>
    </oc>
    <nc r="B12"/>
  </rcc>
  <rcc rId="11390" sId="4">
    <oc r="C12">
      <v>9</v>
    </oc>
    <nc r="C12"/>
  </rcc>
  <rcc rId="11391" sId="4" numFmtId="4">
    <oc r="D12">
      <v>17.75</v>
    </oc>
    <nc r="D12"/>
  </rcc>
  <rcc rId="11392" sId="4" numFmtId="4">
    <oc r="E12">
      <v>17.5</v>
    </oc>
    <nc r="E12"/>
  </rcc>
  <rcc rId="11393" sId="4">
    <oc r="B13" t="inlineStr">
      <is>
        <t>Kopp, Maya</t>
      </is>
    </oc>
    <nc r="B13"/>
  </rcc>
  <rcc rId="11394" sId="4">
    <oc r="C13">
      <v>10</v>
    </oc>
    <nc r="C13"/>
  </rcc>
  <rcc rId="11395" sId="4" numFmtId="4">
    <oc r="D13">
      <v>16.75</v>
    </oc>
    <nc r="D13"/>
  </rcc>
  <rcc rId="11396" sId="4" numFmtId="4">
    <oc r="E13">
      <v>15.75</v>
    </oc>
    <nc r="E13"/>
  </rcc>
  <rcc rId="11397" sId="4">
    <oc r="B14" t="inlineStr">
      <is>
        <t>Löwer, Jule</t>
      </is>
    </oc>
    <nc r="B14"/>
  </rcc>
  <rcc rId="11398" sId="4">
    <oc r="C14">
      <v>11</v>
    </oc>
    <nc r="C14"/>
  </rcc>
  <rcc rId="11399" sId="4" numFmtId="4">
    <oc r="D14">
      <v>16.25</v>
    </oc>
    <nc r="D14"/>
  </rcc>
  <rcc rId="11400" sId="4" numFmtId="4">
    <oc r="E14">
      <v>16</v>
    </oc>
    <nc r="E14"/>
  </rcc>
  <rcc rId="11401" sId="4">
    <oc r="B15" t="inlineStr">
      <is>
        <t>Weber, Merle</t>
      </is>
    </oc>
    <nc r="B15"/>
  </rcc>
  <rcc rId="11402" sId="4">
    <oc r="C15">
      <v>11</v>
    </oc>
    <nc r="C15"/>
  </rcc>
  <rcc rId="11403" sId="4" numFmtId="4">
    <oc r="D15">
      <v>16.75</v>
    </oc>
    <nc r="D15"/>
  </rcc>
  <rcc rId="11404" sId="4" numFmtId="4">
    <oc r="E15">
      <v>15.5</v>
    </oc>
    <nc r="E15"/>
  </rcc>
  <rcc rId="11405" sId="4">
    <oc r="B16" t="inlineStr">
      <is>
        <t>Urich, Laura</t>
      </is>
    </oc>
    <nc r="B16"/>
  </rcc>
  <rcc rId="11406" sId="4">
    <oc r="C16">
      <v>10</v>
    </oc>
    <nc r="C16"/>
  </rcc>
  <rcc rId="11407" sId="4" numFmtId="4">
    <oc r="D16">
      <v>15.75</v>
    </oc>
    <nc r="D16"/>
  </rcc>
  <rcc rId="11408" sId="4" numFmtId="4">
    <oc r="E16">
      <v>13.25</v>
    </oc>
    <nc r="E16"/>
  </rcc>
  <rcc rId="11409" sId="4">
    <oc r="L11">
      <v>4.75</v>
    </oc>
    <nc r="L11"/>
  </rcc>
  <rcc rId="11410" sId="4">
    <oc r="L12">
      <v>5</v>
    </oc>
    <nc r="L12"/>
  </rcc>
  <rcc rId="11411" sId="4">
    <oc r="L13">
      <v>5.5</v>
    </oc>
    <nc r="L13"/>
  </rcc>
  <rcc rId="11412" sId="4">
    <oc r="L14">
      <v>5.75</v>
    </oc>
    <nc r="L14"/>
  </rcc>
  <rcc rId="11413" sId="4">
    <oc r="N11" t="inlineStr">
      <is>
        <t>Haß, Lena</t>
      </is>
    </oc>
    <nc r="N11"/>
  </rcc>
  <rcc rId="11414" sId="4" numFmtId="4">
    <oc r="O11">
      <v>5.7</v>
    </oc>
    <nc r="O11"/>
  </rcc>
  <rcc rId="11415" sId="4">
    <oc r="N12" t="inlineStr">
      <is>
        <t>Kopp, Maya</t>
      </is>
    </oc>
    <nc r="N12"/>
  </rcc>
  <rcc rId="11416" sId="4" numFmtId="4">
    <oc r="O12">
      <v>5.67</v>
    </oc>
    <nc r="O12"/>
  </rcc>
  <rcc rId="11417" sId="4">
    <oc r="N13" t="inlineStr">
      <is>
        <t>Löwer, Jule</t>
      </is>
    </oc>
    <nc r="N13"/>
  </rcc>
  <rcc rId="11418" sId="4" numFmtId="4">
    <oc r="O13">
      <v>4.68</v>
    </oc>
    <nc r="O13"/>
  </rcc>
  <rcc rId="11419" sId="4">
    <oc r="N14" t="inlineStr">
      <is>
        <t>Weber, Merle</t>
      </is>
    </oc>
    <nc r="N14"/>
  </rcc>
  <rcc rId="11420" sId="4" numFmtId="4">
    <oc r="O14">
      <v>4.25</v>
    </oc>
    <nc r="O14"/>
  </rcc>
  <rcc rId="11421" sId="4">
    <oc r="N15" t="inlineStr">
      <is>
        <t>Urich, Laura</t>
      </is>
    </oc>
    <nc r="N15"/>
  </rcc>
  <rcc rId="11422" sId="4" numFmtId="4">
    <oc r="O15">
      <v>4.45</v>
    </oc>
    <nc r="O15"/>
  </rcc>
  <rcc rId="11423" sId="4">
    <oc r="Q11" t="inlineStr">
      <is>
        <t>Haß, Lena</t>
      </is>
    </oc>
    <nc r="Q11"/>
  </rcc>
  <rcc rId="11424" sId="4" numFmtId="4">
    <oc r="R11">
      <v>5.88</v>
    </oc>
    <nc r="R11"/>
  </rcc>
  <rcc rId="11425" sId="4">
    <oc r="Q12" t="inlineStr">
      <is>
        <t>Kopp, Maya</t>
      </is>
    </oc>
    <nc r="Q12"/>
  </rcc>
  <rcc rId="11426" sId="4" numFmtId="4">
    <oc r="R12">
      <v>7.9</v>
    </oc>
    <nc r="R12"/>
  </rcc>
  <rcc rId="11427" sId="4">
    <oc r="Q13" t="inlineStr">
      <is>
        <t>Löwer, Jule</t>
      </is>
    </oc>
    <nc r="Q13"/>
  </rcc>
  <rcc rId="11428" sId="4" numFmtId="4">
    <oc r="R13">
      <v>11.75</v>
    </oc>
    <nc r="R13"/>
  </rcc>
  <rcc rId="11429" sId="4">
    <oc r="Q14" t="inlineStr">
      <is>
        <t>Weber, Merle</t>
      </is>
    </oc>
    <nc r="Q14"/>
  </rcc>
  <rcc rId="11430" sId="4" numFmtId="4">
    <oc r="R14">
      <v>5.9</v>
    </oc>
    <nc r="R14"/>
  </rcc>
  <rcc rId="11431" sId="4">
    <oc r="Q15" t="inlineStr">
      <is>
        <t>Urich, Laura</t>
      </is>
    </oc>
    <nc r="Q15"/>
  </rcc>
  <rcc rId="11432" sId="4">
    <oc r="U11">
      <v>46.74</v>
    </oc>
    <nc r="U11"/>
  </rcc>
  <rcc rId="11433" sId="4">
    <oc r="B22" t="inlineStr">
      <is>
        <t>Schwalbach Rhianna</t>
      </is>
    </oc>
    <nc r="B22"/>
  </rcc>
  <rcc rId="11434" sId="4">
    <oc r="C22">
      <v>9</v>
    </oc>
    <nc r="C22"/>
  </rcc>
  <rcc rId="11435" sId="4" numFmtId="4">
    <oc r="D22">
      <v>15.75</v>
    </oc>
    <nc r="D22"/>
  </rcc>
  <rcc rId="11436" sId="4" numFmtId="4">
    <oc r="E22">
      <v>15.5</v>
    </oc>
    <nc r="E22"/>
  </rcc>
  <rcc rId="11437" sId="4">
    <oc r="B23" t="inlineStr">
      <is>
        <t>Vostretsov, Zlata</t>
      </is>
    </oc>
    <nc r="B23"/>
  </rcc>
  <rcc rId="11438" sId="4">
    <oc r="C23">
      <v>11</v>
    </oc>
    <nc r="C23"/>
  </rcc>
  <rcc rId="11439" sId="4" numFmtId="4">
    <oc r="D23">
      <v>13.5</v>
    </oc>
    <nc r="D23"/>
  </rcc>
  <rcc rId="11440" sId="4" numFmtId="4">
    <oc r="E23">
      <v>14.75</v>
    </oc>
    <nc r="E23"/>
  </rcc>
  <rcc rId="11441" sId="4">
    <oc r="B24" t="inlineStr">
      <is>
        <t>Vostretsov, Elizaveta</t>
      </is>
    </oc>
    <nc r="B24"/>
  </rcc>
  <rcc rId="11442" sId="4">
    <oc r="C24">
      <v>8</v>
    </oc>
    <nc r="C24"/>
  </rcc>
  <rcc rId="11443" sId="4" numFmtId="4">
    <oc r="D24">
      <v>17.5</v>
    </oc>
    <nc r="D24"/>
  </rcc>
  <rcc rId="11444" sId="4" numFmtId="4">
    <oc r="E24">
      <v>16.25</v>
    </oc>
    <nc r="E24"/>
  </rcc>
  <rcc rId="11445" sId="4">
    <oc r="B25" t="inlineStr">
      <is>
        <t>Tworuschka, Lisa</t>
      </is>
    </oc>
    <nc r="B25"/>
  </rcc>
  <rcc rId="11446" sId="4">
    <oc r="C25">
      <v>9</v>
    </oc>
    <nc r="C25"/>
  </rcc>
  <rcc rId="11447" sId="4" numFmtId="4">
    <oc r="D25">
      <v>14.5</v>
    </oc>
    <nc r="D25"/>
  </rcc>
  <rcc rId="11448" sId="4" numFmtId="4">
    <oc r="E25">
      <v>15</v>
    </oc>
    <nc r="E25"/>
  </rcc>
  <rcc rId="11449" sId="4">
    <oc r="B26" t="inlineStr">
      <is>
        <t>Gutjahr, Sophia</t>
      </is>
    </oc>
    <nc r="B26"/>
  </rcc>
  <rcc rId="11450" sId="4">
    <oc r="C26">
      <v>11</v>
    </oc>
    <nc r="C26"/>
  </rcc>
  <rcc rId="11451" sId="4" numFmtId="4">
    <oc r="D26">
      <v>12.75</v>
    </oc>
    <nc r="D26"/>
  </rcc>
  <rcc rId="11452" sId="4" numFmtId="4">
    <oc r="E26">
      <v>13</v>
    </oc>
    <nc r="E26"/>
  </rcc>
  <rcc rId="11453" sId="4">
    <oc r="L21">
      <v>5.25</v>
    </oc>
    <nc r="L21"/>
  </rcc>
  <rcc rId="11454" sId="4">
    <oc r="L22">
      <v>5</v>
    </oc>
    <nc r="L22"/>
  </rcc>
  <rcc rId="11455" sId="4">
    <oc r="L23">
      <v>5.5</v>
    </oc>
    <nc r="L23"/>
  </rcc>
  <rcc rId="11456" sId="4">
    <oc r="L24">
      <v>5.25</v>
    </oc>
    <nc r="L24"/>
  </rcc>
  <rcc rId="11457" sId="4">
    <oc r="N21" t="inlineStr">
      <is>
        <t>Schwalbach Rhianna</t>
      </is>
    </oc>
    <nc r="N21"/>
  </rcc>
  <rcc rId="11458" sId="4" numFmtId="4">
    <oc r="O21">
      <v>4.62</v>
    </oc>
    <nc r="O21"/>
  </rcc>
  <rcc rId="11459" sId="4">
    <oc r="N22" t="inlineStr">
      <is>
        <t>Vostretsov, Zlata</t>
      </is>
    </oc>
    <nc r="N22"/>
  </rcc>
  <rcc rId="11460" sId="4" numFmtId="4">
    <oc r="O22">
      <v>4.99</v>
    </oc>
    <nc r="O22"/>
  </rcc>
  <rcc rId="11461" sId="4">
    <oc r="N23" t="inlineStr">
      <is>
        <t>Vostretsov, Elizaveta</t>
      </is>
    </oc>
    <nc r="N23"/>
  </rcc>
  <rcc rId="11462" sId="4" numFmtId="4">
    <oc r="O23">
      <v>5.4</v>
    </oc>
    <nc r="O23"/>
  </rcc>
  <rcc rId="11463" sId="4">
    <oc r="N24" t="inlineStr">
      <is>
        <t>Tworuschka, Lisa</t>
      </is>
    </oc>
    <nc r="N24"/>
  </rcc>
  <rcc rId="11464" sId="4" numFmtId="4">
    <oc r="O24">
      <v>5.04</v>
    </oc>
    <nc r="O24"/>
  </rcc>
  <rcc rId="11465" sId="4">
    <oc r="N25" t="inlineStr">
      <is>
        <t>Gutjahr, Sophia</t>
      </is>
    </oc>
    <nc r="N25"/>
  </rcc>
  <rcc rId="11466" sId="4" numFmtId="4">
    <oc r="O25">
      <v>4.8</v>
    </oc>
    <nc r="O25"/>
  </rcc>
  <rcc rId="11467" sId="4">
    <oc r="Q21" t="inlineStr">
      <is>
        <t>Schwalbach Rhianna</t>
      </is>
    </oc>
    <nc r="Q21"/>
  </rcc>
  <rcc rId="11468" sId="4" numFmtId="4">
    <oc r="R21">
      <v>5.9</v>
    </oc>
    <nc r="R21"/>
  </rcc>
  <rcc rId="11469" sId="4">
    <oc r="Q22" t="inlineStr">
      <is>
        <t>Vostretsov, Zlata</t>
      </is>
    </oc>
    <nc r="Q22"/>
  </rcc>
  <rcc rId="11470" sId="4" numFmtId="4">
    <oc r="R22">
      <v>6</v>
    </oc>
    <nc r="R22"/>
  </rcc>
  <rcc rId="11471" sId="4">
    <oc r="Q23" t="inlineStr">
      <is>
        <t>Vostretsov, Elizaveta</t>
      </is>
    </oc>
    <nc r="Q23"/>
  </rcc>
  <rcc rId="11472" sId="4" numFmtId="4">
    <oc r="R23">
      <v>5</v>
    </oc>
    <nc r="R23"/>
  </rcc>
  <rcc rId="11473" sId="4">
    <oc r="Q24" t="inlineStr">
      <is>
        <t>Tworuschka, Lisa</t>
      </is>
    </oc>
    <nc r="Q24"/>
  </rcc>
  <rcc rId="11474" sId="4" numFmtId="4">
    <oc r="R24">
      <v>8.65</v>
    </oc>
    <nc r="R24"/>
  </rcc>
  <rcc rId="11475" sId="4">
    <oc r="Q25" t="inlineStr">
      <is>
        <t>Gutjahr, Sophia</t>
      </is>
    </oc>
    <nc r="Q25"/>
  </rcc>
  <rcc rId="11476" sId="4" numFmtId="4">
    <oc r="R25">
      <v>10.1</v>
    </oc>
    <nc r="R25"/>
  </rcc>
  <rcc rId="11477" sId="4">
    <oc r="U21">
      <v>46.59</v>
    </oc>
    <nc r="U21"/>
  </rcc>
  <rcc rId="11478" sId="4">
    <oc r="B32" t="inlineStr">
      <is>
        <t>Füll, Isabelle</t>
      </is>
    </oc>
    <nc r="B32"/>
  </rcc>
  <rcc rId="11479" sId="4">
    <oc r="C32">
      <v>11</v>
    </oc>
    <nc r="C32"/>
  </rcc>
  <rcc rId="11480" sId="4" numFmtId="4">
    <oc r="D32">
      <v>15.25</v>
    </oc>
    <nc r="D32"/>
  </rcc>
  <rcc rId="11481" sId="4" numFmtId="4">
    <oc r="E32">
      <v>10.75</v>
    </oc>
    <nc r="E32"/>
  </rcc>
  <rcc rId="11482" sId="4">
    <oc r="B33" t="inlineStr">
      <is>
        <t>Widmaier, Melissa</t>
      </is>
    </oc>
    <nc r="B33"/>
  </rcc>
  <rcc rId="11483" sId="4">
    <oc r="C33">
      <v>10</v>
    </oc>
    <nc r="C33"/>
  </rcc>
  <rcc rId="11484" sId="4" numFmtId="4">
    <oc r="D33">
      <v>14.25</v>
    </oc>
    <nc r="D33"/>
  </rcc>
  <rcc rId="11485" sId="4" numFmtId="4">
    <oc r="E33">
      <v>9.75</v>
    </oc>
    <nc r="E33"/>
  </rcc>
  <rcc rId="11486" sId="4">
    <oc r="B34" t="inlineStr">
      <is>
        <t>Müller, Melissa</t>
      </is>
    </oc>
    <nc r="B34"/>
  </rcc>
  <rcc rId="11487" sId="4">
    <oc r="C34">
      <v>10</v>
    </oc>
    <nc r="C34"/>
  </rcc>
  <rcc rId="11488" sId="4" numFmtId="4">
    <oc r="D34">
      <v>12.5</v>
    </oc>
    <nc r="D34"/>
  </rcc>
  <rcc rId="11489" sId="4" numFmtId="4">
    <oc r="E34">
      <v>10</v>
    </oc>
    <nc r="E34"/>
  </rcc>
  <rcc rId="11490" sId="4">
    <oc r="B35" t="inlineStr">
      <is>
        <t>Füll, Hanna</t>
      </is>
    </oc>
    <nc r="B35"/>
  </rcc>
  <rcc rId="11491" sId="4">
    <oc r="C35">
      <v>9</v>
    </oc>
    <nc r="C35"/>
  </rcc>
  <rcc rId="11492" sId="4" numFmtId="4">
    <oc r="D35">
      <v>15</v>
    </oc>
    <nc r="D35"/>
  </rcc>
  <rcc rId="11493" sId="4" numFmtId="4">
    <oc r="E35">
      <v>12.5</v>
    </oc>
    <nc r="E35"/>
  </rcc>
  <rcc rId="11494" sId="4">
    <oc r="B36" t="inlineStr">
      <is>
        <t>Riemer, Emila</t>
      </is>
    </oc>
    <nc r="B36"/>
  </rcc>
  <rcc rId="11495" sId="4">
    <oc r="C36">
      <v>11</v>
    </oc>
    <nc r="C36"/>
  </rcc>
  <rcc rId="11496" sId="4" numFmtId="4">
    <oc r="D36">
      <v>13.5</v>
    </oc>
    <nc r="D36"/>
  </rcc>
  <rcc rId="11497" sId="4" numFmtId="4">
    <oc r="E36">
      <v>8</v>
    </oc>
    <nc r="E36"/>
  </rcc>
  <rcc rId="11498" sId="4">
    <oc r="L31">
      <v>2.25</v>
    </oc>
    <nc r="L31"/>
  </rcc>
  <rcc rId="11499" sId="4">
    <oc r="L32">
      <v>1.5</v>
    </oc>
    <nc r="L32"/>
  </rcc>
  <rcc rId="11500" sId="4">
    <oc r="L33">
      <v>3.25</v>
    </oc>
    <nc r="L33"/>
  </rcc>
  <rcc rId="11501" sId="4">
    <oc r="L34">
      <v>3.5</v>
    </oc>
    <nc r="L34"/>
  </rcc>
  <rcc rId="11502" sId="4">
    <oc r="N31" t="inlineStr">
      <is>
        <t>Füll, Isabelle</t>
      </is>
    </oc>
    <nc r="N31"/>
  </rcc>
  <rcc rId="11503" sId="4" numFmtId="4">
    <oc r="O31">
      <v>4.1900000000000004</v>
    </oc>
    <nc r="O31"/>
  </rcc>
  <rcc rId="11504" sId="4">
    <oc r="N32" t="inlineStr">
      <is>
        <t>Widmaier, Melissa</t>
      </is>
    </oc>
    <nc r="N32"/>
  </rcc>
  <rcc rId="11505" sId="4" numFmtId="4">
    <oc r="O32">
      <v>4.5999999999999996</v>
    </oc>
    <nc r="O32"/>
  </rcc>
  <rcc rId="11506" sId="4">
    <oc r="N33" t="inlineStr">
      <is>
        <t>Müller, Melissa</t>
      </is>
    </oc>
    <nc r="N33"/>
  </rcc>
  <rcc rId="11507" sId="4" numFmtId="4">
    <oc r="O33">
      <v>4.4400000000000004</v>
    </oc>
    <nc r="O33"/>
  </rcc>
  <rcc rId="11508" sId="4">
    <oc r="N34" t="inlineStr">
      <is>
        <t>Füll, Hanna</t>
      </is>
    </oc>
    <nc r="N34"/>
  </rcc>
  <rcc rId="11509" sId="4" numFmtId="4">
    <oc r="O34">
      <v>4.78</v>
    </oc>
    <nc r="O34"/>
  </rcc>
  <rcc rId="11510" sId="4">
    <oc r="N35" t="inlineStr">
      <is>
        <t>Riemer, Emila</t>
      </is>
    </oc>
    <nc r="N35"/>
  </rcc>
  <rcc rId="11511" sId="4" numFmtId="4">
    <oc r="O35">
      <v>3.09</v>
    </oc>
    <nc r="O35"/>
  </rcc>
  <rcc rId="11512" sId="4">
    <oc r="Q31" t="inlineStr">
      <is>
        <t>Füll, Isabelle</t>
      </is>
    </oc>
    <nc r="Q31"/>
  </rcc>
  <rcc rId="11513" sId="4" numFmtId="4">
    <oc r="R31">
      <v>9.15</v>
    </oc>
    <nc r="R31"/>
  </rcc>
  <rcc rId="11514" sId="4">
    <oc r="Q32" t="inlineStr">
      <is>
        <t>Widmaier, Melissa</t>
      </is>
    </oc>
    <nc r="Q32"/>
  </rcc>
  <rcc rId="11515" sId="4" numFmtId="4">
    <oc r="R32">
      <v>11.39</v>
    </oc>
    <nc r="R32"/>
  </rcc>
  <rcc rId="11516" sId="4">
    <oc r="Q33" t="inlineStr">
      <is>
        <t>Müller, Melissa</t>
      </is>
    </oc>
    <nc r="Q33"/>
  </rcc>
  <rcc rId="11517" sId="4" numFmtId="4">
    <oc r="R33">
      <v>8.9</v>
    </oc>
    <nc r="R33"/>
  </rcc>
  <rcc rId="11518" sId="4">
    <oc r="Q34" t="inlineStr">
      <is>
        <t>Füll, Hanna</t>
      </is>
    </oc>
    <nc r="Q34"/>
  </rcc>
  <rcc rId="11519" sId="4" numFmtId="4">
    <oc r="R34">
      <v>14.3</v>
    </oc>
    <nc r="R34"/>
  </rcc>
  <rcc rId="11520" sId="4">
    <oc r="Q35" t="inlineStr">
      <is>
        <t>Riemer, Emila</t>
      </is>
    </oc>
    <nc r="Q35"/>
  </rcc>
  <rcc rId="11521" sId="4" numFmtId="4">
    <oc r="R35">
      <v>13.15</v>
    </oc>
    <nc r="R35"/>
  </rcc>
  <rcc rId="11522" sId="4">
    <oc r="U31">
      <v>47.31</v>
    </oc>
    <nc r="U31"/>
  </rcc>
  <rcc rId="11523" sId="4">
    <oc r="B42" t="inlineStr">
      <is>
        <t>Maas, Sophia</t>
      </is>
    </oc>
    <nc r="B42"/>
  </rcc>
  <rcc rId="11524" sId="4">
    <oc r="C42">
      <v>8</v>
    </oc>
    <nc r="C42"/>
  </rcc>
  <rcc rId="11525" sId="4" numFmtId="4">
    <oc r="D42">
      <v>13.25</v>
    </oc>
    <nc r="D42"/>
  </rcc>
  <rcc rId="11526" sId="4" numFmtId="4">
    <oc r="E42">
      <v>11.5</v>
    </oc>
    <nc r="E42"/>
  </rcc>
  <rcc rId="11527" sId="4">
    <oc r="B43" t="inlineStr">
      <is>
        <t>Teusch, Victoria</t>
      </is>
    </oc>
    <nc r="B43"/>
  </rcc>
  <rcc rId="11528" sId="4">
    <oc r="C43">
      <v>8</v>
    </oc>
    <nc r="C43"/>
  </rcc>
  <rcc rId="11529" sId="4" numFmtId="4">
    <oc r="D43">
      <v>11.75</v>
    </oc>
    <nc r="D43"/>
  </rcc>
  <rcc rId="11530" sId="4" numFmtId="4">
    <oc r="E43">
      <v>9</v>
    </oc>
    <nc r="E43"/>
  </rcc>
  <rcc rId="11531" sId="4">
    <oc r="B44" t="inlineStr">
      <is>
        <t>Gellner, Eva</t>
      </is>
    </oc>
    <nc r="B44"/>
  </rcc>
  <rcc rId="11532" sId="4">
    <oc r="C44">
      <v>9</v>
    </oc>
    <nc r="C44"/>
  </rcc>
  <rcc rId="11533" sId="4" numFmtId="4">
    <oc r="D44">
      <v>15</v>
    </oc>
    <nc r="D44"/>
  </rcc>
  <rcc rId="11534" sId="4" numFmtId="4">
    <oc r="E44">
      <v>10.75</v>
    </oc>
    <nc r="E44"/>
  </rcc>
  <rcc rId="11535" sId="4">
    <oc r="B45" t="inlineStr">
      <is>
        <t>Hayer, Helena</t>
      </is>
    </oc>
    <nc r="B45"/>
  </rcc>
  <rcc rId="11536" sId="4">
    <oc r="C45">
      <v>9</v>
    </oc>
    <nc r="C45"/>
  </rcc>
  <rcc rId="11537" sId="4" numFmtId="4">
    <oc r="D45">
      <v>13.25</v>
    </oc>
    <nc r="D45"/>
  </rcc>
  <rcc rId="11538" sId="4" numFmtId="4">
    <oc r="E45">
      <v>9.5</v>
    </oc>
    <nc r="E45"/>
  </rcc>
  <rcc rId="11539" sId="4">
    <oc r="B46" t="inlineStr">
      <is>
        <t>Schiffels, Jule</t>
      </is>
    </oc>
    <nc r="B46"/>
  </rcc>
  <rcc rId="11540" sId="4">
    <oc r="C46">
      <v>10</v>
    </oc>
    <nc r="C46"/>
  </rcc>
  <rcc rId="11541" sId="4" numFmtId="4">
    <oc r="D46">
      <v>11.75</v>
    </oc>
    <nc r="D46"/>
  </rcc>
  <rcc rId="11542" sId="4" numFmtId="4">
    <oc r="E46">
      <v>8.75</v>
    </oc>
    <nc r="E46"/>
  </rcc>
  <rcc rId="11543" sId="4">
    <oc r="L41">
      <v>3.25</v>
    </oc>
    <nc r="L41"/>
  </rcc>
  <rcc rId="11544" sId="4">
    <oc r="L42">
      <v>5</v>
    </oc>
    <nc r="L42"/>
  </rcc>
  <rcc rId="11545" sId="4">
    <oc r="L43">
      <v>3.75</v>
    </oc>
    <nc r="L43"/>
  </rcc>
  <rcc rId="11546" sId="4">
    <oc r="L44">
      <v>4.5</v>
    </oc>
    <nc r="L44"/>
  </rcc>
  <rcc rId="11547" sId="4">
    <oc r="N41" t="inlineStr">
      <is>
        <t>Maas, Sophia</t>
      </is>
    </oc>
    <nc r="N41"/>
  </rcc>
  <rcc rId="11548" sId="4" numFmtId="4">
    <oc r="O41">
      <v>5.14</v>
    </oc>
    <nc r="O41"/>
  </rcc>
  <rcc rId="11549" sId="4">
    <oc r="N42" t="inlineStr">
      <is>
        <t>Teusch, Victoria</t>
      </is>
    </oc>
    <nc r="N42"/>
  </rcc>
  <rcc rId="11550" sId="4" numFmtId="4">
    <oc r="O42">
      <v>4.9400000000000004</v>
    </oc>
    <nc r="O42"/>
  </rcc>
  <rcc rId="11551" sId="4">
    <oc r="N43" t="inlineStr">
      <is>
        <t>Gellner, Eva</t>
      </is>
    </oc>
    <nc r="N43"/>
  </rcc>
  <rcc rId="11552" sId="4" numFmtId="4">
    <oc r="O43">
      <v>5.0999999999999996</v>
    </oc>
    <nc r="O43"/>
  </rcc>
  <rcc rId="11553" sId="4">
    <oc r="N44" t="inlineStr">
      <is>
        <t>Hayer, Helena</t>
      </is>
    </oc>
    <nc r="N44"/>
  </rcc>
  <rcc rId="11554" sId="4" numFmtId="4">
    <oc r="O44">
      <v>4.5199999999999996</v>
    </oc>
    <nc r="O44"/>
  </rcc>
  <rcc rId="11555" sId="4">
    <oc r="N45" t="inlineStr">
      <is>
        <t>Schiffels, Jule</t>
      </is>
    </oc>
    <nc r="N45"/>
  </rcc>
  <rcc rId="11556" sId="4" numFmtId="4">
    <oc r="O45">
      <v>4.96</v>
    </oc>
    <nc r="O45"/>
  </rcc>
  <rcc rId="11557" sId="4">
    <oc r="Q41" t="inlineStr">
      <is>
        <t>Maas, Sophia</t>
      </is>
    </oc>
    <nc r="Q41"/>
  </rcc>
  <rcc rId="11558" sId="4" numFmtId="4">
    <oc r="R41">
      <v>8.6</v>
    </oc>
    <nc r="R41"/>
  </rcc>
  <rcc rId="11559" sId="4">
    <oc r="Q42" t="inlineStr">
      <is>
        <t>Teusch, Victoria</t>
      </is>
    </oc>
    <nc r="Q42"/>
  </rcc>
  <rcc rId="11560" sId="4" numFmtId="4">
    <oc r="R42">
      <v>6.97</v>
    </oc>
    <nc r="R42"/>
  </rcc>
  <rcc rId="11561" sId="4">
    <oc r="Q43" t="inlineStr">
      <is>
        <t>Gellner, Eva</t>
      </is>
    </oc>
    <nc r="Q43"/>
  </rcc>
  <rcc rId="11562" sId="4" numFmtId="4">
    <oc r="R43">
      <v>7.9</v>
    </oc>
    <nc r="R43"/>
  </rcc>
  <rcc rId="11563" sId="4">
    <oc r="Q44" t="inlineStr">
      <is>
        <t>Hayer, Helena</t>
      </is>
    </oc>
    <nc r="Q44"/>
  </rcc>
  <rcc rId="11564" sId="4" numFmtId="4">
    <oc r="R44">
      <v>12.8</v>
    </oc>
    <nc r="R44"/>
  </rcc>
  <rcc rId="11565" sId="4">
    <oc r="Q45" t="inlineStr">
      <is>
        <t>Schiffels, Jule</t>
      </is>
    </oc>
    <nc r="Q45"/>
  </rcc>
  <rcc rId="11566" sId="4" numFmtId="4">
    <oc r="R45">
      <v>11</v>
    </oc>
    <nc r="R45"/>
  </rcc>
  <rcc rId="11567" sId="4">
    <oc r="U41">
      <v>44.83</v>
    </oc>
    <nc r="U41"/>
  </rcc>
</revisions>
</file>

<file path=xl/revisions/revisionLog1212.xml><?xml version="1.0" encoding="utf-8"?>
<revisions xmlns="http://schemas.openxmlformats.org/spreadsheetml/2006/main" xmlns:r="http://schemas.openxmlformats.org/officeDocument/2006/relationships">
  <rcc rId="12272" sId="6" numFmtId="4">
    <nc r="O32">
      <v>5.96</v>
    </nc>
  </rcc>
  <rcc rId="12273" sId="6" numFmtId="4">
    <nc r="O31">
      <v>5.07</v>
    </nc>
  </rcc>
  <rcc rId="12274" sId="6" numFmtId="4">
    <nc r="O33">
      <v>5.0199999999999996</v>
    </nc>
  </rcc>
  <rcc rId="12275" sId="6" numFmtId="4">
    <nc r="O35">
      <v>5.32</v>
    </nc>
  </rcc>
  <rcc rId="12276" sId="6" numFmtId="4">
    <nc r="O34">
      <v>4.49</v>
    </nc>
  </rcc>
  <rcc rId="12277" sId="6" numFmtId="4">
    <nc r="R32">
      <v>6.25</v>
    </nc>
  </rcc>
  <rcc rId="12278" sId="6" numFmtId="4">
    <nc r="R31">
      <v>10.35</v>
    </nc>
  </rcc>
  <rcc rId="12279" sId="6" numFmtId="4">
    <nc r="R33">
      <v>7.5</v>
    </nc>
  </rcc>
  <rcc rId="12280" sId="6" numFmtId="4">
    <nc r="R35">
      <v>9.5</v>
    </nc>
  </rcc>
  <rcc rId="12281" sId="6" numFmtId="4">
    <nc r="R34">
      <v>6.8</v>
    </nc>
  </rcc>
</revisions>
</file>

<file path=xl/revisions/revisionLog12121.xml><?xml version="1.0" encoding="utf-8"?>
<revisions xmlns="http://schemas.openxmlformats.org/spreadsheetml/2006/main" xmlns:r="http://schemas.openxmlformats.org/officeDocument/2006/relationships">
  <rcc rId="11826" sId="5">
    <nc r="N41" t="inlineStr">
      <is>
        <t>Sittinger, Luis</t>
      </is>
    </nc>
  </rcc>
  <rcc rId="11827" sId="5">
    <nc r="N42" t="inlineStr">
      <is>
        <t>Flick, Louis</t>
      </is>
    </nc>
  </rcc>
  <rcc rId="11828" sId="5">
    <nc r="N43" t="inlineStr">
      <is>
        <t>Lang, Max</t>
      </is>
    </nc>
  </rcc>
  <rcc rId="11829" sId="5">
    <nc r="N44" t="inlineStr">
      <is>
        <t>Beil, Emma</t>
      </is>
    </nc>
  </rcc>
  <rcc rId="11830" sId="5">
    <nc r="N45" t="inlineStr">
      <is>
        <t>Vujicic, Maya</t>
      </is>
    </nc>
  </rcc>
  <rcc rId="11831" sId="5">
    <nc r="Q41" t="inlineStr">
      <is>
        <t>Sittinger, Luis</t>
      </is>
    </nc>
  </rcc>
  <rcc rId="11832" sId="5">
    <nc r="Q42" t="inlineStr">
      <is>
        <t>Flick, Louis</t>
      </is>
    </nc>
  </rcc>
  <rcc rId="11833" sId="5">
    <nc r="Q43" t="inlineStr">
      <is>
        <t>Lang, Max</t>
      </is>
    </nc>
  </rcc>
  <rcc rId="11834" sId="5">
    <nc r="Q44" t="inlineStr">
      <is>
        <t>Beil, Emma</t>
      </is>
    </nc>
  </rcc>
  <rcc rId="11835" sId="5">
    <nc r="Q45" t="inlineStr">
      <is>
        <t>Vujicic, Maya</t>
      </is>
    </nc>
  </rcc>
</revisions>
</file>

<file path=xl/revisions/revisionLog122.xml><?xml version="1.0" encoding="utf-8"?>
<revisions xmlns="http://schemas.openxmlformats.org/spreadsheetml/2006/main" xmlns:r="http://schemas.openxmlformats.org/officeDocument/2006/relationships">
  <rcc rId="12242" sId="5" numFmtId="4">
    <nc r="R24">
      <v>4.4000000000000004</v>
    </nc>
  </rcc>
  <rcc rId="12243" sId="5" numFmtId="4">
    <nc r="R23">
      <v>5.15</v>
    </nc>
  </rcc>
  <rcc rId="12244" sId="5" numFmtId="4">
    <nc r="R22">
      <v>4.3499999999999996</v>
    </nc>
  </rcc>
  <rcc rId="12245" sId="5" numFmtId="4">
    <nc r="R21">
      <v>4.5999999999999996</v>
    </nc>
  </rcc>
  <rcc rId="12246" sId="5" numFmtId="4">
    <nc r="R25">
      <v>3.5</v>
    </nc>
  </rcc>
</revisions>
</file>

<file path=xl/revisions/revisionLog1221.xml><?xml version="1.0" encoding="utf-8"?>
<revisions xmlns="http://schemas.openxmlformats.org/spreadsheetml/2006/main" xmlns:r="http://schemas.openxmlformats.org/officeDocument/2006/relationships">
  <rcc rId="12237" sId="4" numFmtId="4">
    <nc r="D52">
      <v>13</v>
    </nc>
  </rcc>
  <rcc rId="12238" sId="4" numFmtId="4">
    <nc r="D53">
      <v>14.25</v>
    </nc>
  </rcc>
  <rcc rId="12239" sId="4" numFmtId="4">
    <nc r="D54">
      <v>15.25</v>
    </nc>
  </rcc>
  <rcc rId="12240" sId="4" numFmtId="4">
    <nc r="D55">
      <v>12</v>
    </nc>
  </rcc>
  <rcc rId="12241" sId="4" numFmtId="4">
    <nc r="D56">
      <v>9.5</v>
    </nc>
  </rcc>
</revisions>
</file>

<file path=xl/revisions/revisionLog12211.xml><?xml version="1.0" encoding="utf-8"?>
<revisions xmlns="http://schemas.openxmlformats.org/spreadsheetml/2006/main" xmlns:r="http://schemas.openxmlformats.org/officeDocument/2006/relationships">
  <rcc rId="11914" sId="4" numFmtId="4">
    <oc r="D52">
      <v>1</v>
    </oc>
    <nc r="D52"/>
  </rcc>
  <rcc rId="11915" sId="4" numFmtId="4">
    <oc r="E52">
      <v>1</v>
    </oc>
    <nc r="E52"/>
  </rcc>
  <rcc rId="11916" sId="4" numFmtId="4">
    <oc r="D53">
      <v>1</v>
    </oc>
    <nc r="D53"/>
  </rcc>
  <rcc rId="11917" sId="4" numFmtId="4">
    <oc r="E53">
      <v>1</v>
    </oc>
    <nc r="E53"/>
  </rcc>
  <rcc rId="11918" sId="4" numFmtId="4">
    <oc r="D54">
      <v>1</v>
    </oc>
    <nc r="D54"/>
  </rcc>
  <rcc rId="11919" sId="4" numFmtId="4">
    <oc r="E54">
      <v>1</v>
    </oc>
    <nc r="E54"/>
  </rcc>
  <rcc rId="11920" sId="4" numFmtId="4">
    <oc r="D55">
      <v>1</v>
    </oc>
    <nc r="D55"/>
  </rcc>
  <rcc rId="11921" sId="4" numFmtId="4">
    <oc r="E55">
      <v>1</v>
    </oc>
    <nc r="E55"/>
  </rcc>
  <rcc rId="11922" sId="4" numFmtId="4">
    <oc r="D56">
      <v>1</v>
    </oc>
    <nc r="D56"/>
  </rcc>
  <rcc rId="11923" sId="4" numFmtId="4">
    <oc r="E56">
      <v>1</v>
    </oc>
    <nc r="E56"/>
  </rcc>
  <rcc rId="11924" sId="4">
    <oc r="L51">
      <v>1</v>
    </oc>
    <nc r="L51"/>
  </rcc>
  <rcc rId="11925" sId="4">
    <oc r="L52">
      <v>1</v>
    </oc>
    <nc r="L52"/>
  </rcc>
  <rcc rId="11926" sId="4">
    <oc r="L53">
      <v>1</v>
    </oc>
    <nc r="L53"/>
  </rcc>
  <rcc rId="11927" sId="4">
    <oc r="L54">
      <v>1</v>
    </oc>
    <nc r="L54"/>
  </rcc>
  <rcc rId="11928" sId="4" numFmtId="4">
    <oc r="O51">
      <v>1</v>
    </oc>
    <nc r="O51"/>
  </rcc>
  <rcc rId="11929" sId="4" numFmtId="4">
    <oc r="O52">
      <v>1</v>
    </oc>
    <nc r="O52"/>
  </rcc>
  <rcc rId="11930" sId="4" numFmtId="4">
    <oc r="O53">
      <v>1</v>
    </oc>
    <nc r="O53"/>
  </rcc>
  <rcc rId="11931" sId="4" numFmtId="4">
    <oc r="O54">
      <v>1</v>
    </oc>
    <nc r="O54"/>
  </rcc>
  <rcc rId="11932" sId="4" numFmtId="4">
    <oc r="O55">
      <v>1</v>
    </oc>
    <nc r="O55"/>
  </rcc>
  <rcc rId="11933" sId="4" numFmtId="4">
    <oc r="R51">
      <v>80</v>
    </oc>
    <nc r="R51"/>
  </rcc>
  <rcc rId="11934" sId="4" numFmtId="4">
    <oc r="R52">
      <v>80</v>
    </oc>
    <nc r="R52"/>
  </rcc>
  <rcc rId="11935" sId="4" numFmtId="4">
    <oc r="R53">
      <v>80</v>
    </oc>
    <nc r="R53"/>
  </rcc>
  <rcc rId="11936" sId="4" numFmtId="4">
    <oc r="R54">
      <v>80</v>
    </oc>
    <nc r="R54"/>
  </rcc>
  <rcc rId="11937" sId="4" numFmtId="4">
    <oc r="R55">
      <v>80</v>
    </oc>
    <nc r="R55"/>
  </rcc>
  <rcc rId="11938" sId="4">
    <oc r="U51">
      <v>600</v>
    </oc>
    <nc r="U51"/>
  </rcc>
  <rcc rId="11939" sId="4">
    <nc r="N51" t="inlineStr">
      <is>
        <t>Füll, Isabelle</t>
      </is>
    </nc>
  </rcc>
  <rcc rId="11940" sId="4">
    <nc r="N52" t="inlineStr">
      <is>
        <t>Widmaier, Melisa</t>
      </is>
    </nc>
  </rcc>
  <rcc rId="11941" sId="4">
    <nc r="N53" t="inlineStr">
      <is>
        <t>Müller, Melissa</t>
      </is>
    </nc>
  </rcc>
  <rcc rId="11942" sId="4">
    <nc r="N54" t="inlineStr">
      <is>
        <t>Wittenberg, Susanna</t>
      </is>
    </nc>
  </rcc>
  <rcc rId="11943" sId="4" odxf="1" dxf="1">
    <nc r="N55" t="inlineStr">
      <is>
        <t>Lang , Lisa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1944" sId="4">
    <nc r="Q51" t="inlineStr">
      <is>
        <t>Füll, Isabelle</t>
      </is>
    </nc>
  </rcc>
  <rcc rId="11945" sId="4">
    <nc r="Q52" t="inlineStr">
      <is>
        <t>Widmaier, Melisa</t>
      </is>
    </nc>
  </rcc>
  <rcc rId="11946" sId="4">
    <nc r="Q53" t="inlineStr">
      <is>
        <t>Müller, Melissa</t>
      </is>
    </nc>
  </rcc>
  <rcc rId="11947" sId="4">
    <nc r="Q54" t="inlineStr">
      <is>
        <t>Wittenberg, Susanna</t>
      </is>
    </nc>
  </rcc>
  <rcc rId="11948" sId="4" odxf="1" dxf="1">
    <nc r="Q55" t="inlineStr">
      <is>
        <t>Lang , Lisa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1949" sId="4">
    <nc r="N21" t="inlineStr">
      <is>
        <t>Vastretzov, Zlata</t>
      </is>
    </nc>
  </rcc>
  <rcc rId="11950" sId="4">
    <nc r="N22" t="inlineStr">
      <is>
        <t>Sengel, Fiona</t>
      </is>
    </nc>
  </rcc>
  <rcc rId="11951" sId="4">
    <nc r="N23" t="inlineStr">
      <is>
        <t>Sonnendecker, Mara</t>
      </is>
    </nc>
  </rcc>
  <rcc rId="11952" sId="4">
    <nc r="N24" t="inlineStr">
      <is>
        <t>Becker, Julia</t>
      </is>
    </nc>
  </rcc>
  <rcc rId="11953" sId="4">
    <nc r="N25" t="inlineStr">
      <is>
        <t>Tharrenus, Leni</t>
      </is>
    </nc>
  </rcc>
  <rcc rId="11954" sId="4">
    <nc r="Q21" t="inlineStr">
      <is>
        <t>Vastretzov, Zlata</t>
      </is>
    </nc>
  </rcc>
  <rcc rId="11955" sId="4">
    <nc r="Q22" t="inlineStr">
      <is>
        <t>Sengel, Fiona</t>
      </is>
    </nc>
  </rcc>
  <rcc rId="11956" sId="4">
    <nc r="Q23" t="inlineStr">
      <is>
        <t>Sonnendecker, Mara</t>
      </is>
    </nc>
  </rcc>
  <rcc rId="11957" sId="4">
    <nc r="Q24" t="inlineStr">
      <is>
        <t>Becker, Julia</t>
      </is>
    </nc>
  </rcc>
  <rcc rId="11958" sId="4">
    <nc r="Q25" t="inlineStr">
      <is>
        <t>Tharrenus, Leni</t>
      </is>
    </nc>
  </rcc>
</revisions>
</file>

<file path=xl/revisions/revisionLog123.xml><?xml version="1.0" encoding="utf-8"?>
<revisions xmlns="http://schemas.openxmlformats.org/spreadsheetml/2006/main" xmlns:r="http://schemas.openxmlformats.org/officeDocument/2006/relationships">
  <rcc rId="12247" sId="5" numFmtId="4">
    <nc r="O22">
      <v>5.77</v>
    </nc>
  </rcc>
  <rcc rId="12248" sId="5" numFmtId="4">
    <nc r="O24">
      <v>5.98</v>
    </nc>
  </rcc>
  <rcc rId="12249" sId="5" numFmtId="4">
    <nc r="O23">
      <v>6.45</v>
    </nc>
  </rcc>
  <rcc rId="12250" sId="5" numFmtId="4">
    <nc r="O25">
      <v>6.78</v>
    </nc>
  </rcc>
  <rcc rId="12251" sId="5" numFmtId="4">
    <nc r="O21">
      <v>6.7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>
  <rcc rId="12352" sId="2">
    <nc r="L31">
      <v>6</v>
    </nc>
  </rcc>
  <rcc rId="12353" sId="2">
    <nc r="L32">
      <v>5.75</v>
    </nc>
  </rcc>
  <rcc rId="12354" sId="2">
    <nc r="L33">
      <v>6</v>
    </nc>
  </rcc>
  <rcc rId="12355" sId="2">
    <nc r="L34">
      <v>6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c rId="12342" sId="5" numFmtId="4">
    <nc r="R13">
      <v>5.2</v>
    </nc>
  </rcc>
  <rcc rId="12343" sId="5" numFmtId="4">
    <nc r="R15">
      <v>7.45</v>
    </nc>
  </rcc>
  <rcc rId="12344" sId="5" numFmtId="4">
    <nc r="R14">
      <v>5.2</v>
    </nc>
  </rcc>
  <rcc rId="12345" sId="5" numFmtId="4">
    <nc r="R12">
      <v>6</v>
    </nc>
  </rcc>
  <rcc rId="12346" sId="5" numFmtId="4">
    <nc r="R11">
      <v>7.05</v>
    </nc>
  </rcc>
</revisions>
</file>

<file path=xl/revisions/revisionLog1311.xml><?xml version="1.0" encoding="utf-8"?>
<revisions xmlns="http://schemas.openxmlformats.org/spreadsheetml/2006/main" xmlns:r="http://schemas.openxmlformats.org/officeDocument/2006/relationships">
  <rcc rId="11796" sId="5">
    <nc r="B12" t="inlineStr">
      <is>
        <t>Haußner, Lilli</t>
      </is>
    </nc>
  </rcc>
  <rcc rId="11797" sId="5">
    <nc r="B13" t="inlineStr">
      <is>
        <t>Haußner, Lea</t>
      </is>
    </nc>
  </rcc>
  <rcc rId="11798" sId="5">
    <nc r="B14" t="inlineStr">
      <is>
        <t>Quester, Janis</t>
      </is>
    </nc>
  </rcc>
  <rcc rId="11799" sId="5">
    <nc r="B15" t="inlineStr">
      <is>
        <t>Förster, Robin</t>
      </is>
    </nc>
  </rcc>
  <rcc rId="11800" sId="5">
    <nc r="B16" t="inlineStr">
      <is>
        <t>Schmitt, Lennard</t>
      </is>
    </nc>
  </rcc>
  <rcc rId="11801" sId="5">
    <nc r="C12">
      <v>9</v>
    </nc>
  </rcc>
  <rcc rId="11802" sId="5">
    <nc r="C13">
      <v>9</v>
    </nc>
  </rcc>
  <rcc rId="11803" sId="5">
    <nc r="C14">
      <v>8</v>
    </nc>
  </rcc>
  <rcc rId="11804" sId="5">
    <nc r="C15">
      <v>8</v>
    </nc>
  </rcc>
  <rcc rId="11805" sId="5">
    <nc r="C16">
      <v>7</v>
    </nc>
  </rcc>
  <rcc rId="11806" sId="5">
    <nc r="N11" t="inlineStr">
      <is>
        <t>Haußner, Lilli</t>
      </is>
    </nc>
  </rcc>
  <rcc rId="11807" sId="5">
    <nc r="N12" t="inlineStr">
      <is>
        <t>Haußner, Lea</t>
      </is>
    </nc>
  </rcc>
  <rcc rId="11808" sId="5">
    <nc r="N13" t="inlineStr">
      <is>
        <t>Quester, Janis</t>
      </is>
    </nc>
  </rcc>
  <rcc rId="11809" sId="5">
    <nc r="N14" t="inlineStr">
      <is>
        <t>Förster, Robin</t>
      </is>
    </nc>
  </rcc>
  <rcc rId="11810" sId="5">
    <nc r="N15" t="inlineStr">
      <is>
        <t>Schmitt, Lennard</t>
      </is>
    </nc>
  </rcc>
  <rcc rId="11811" sId="5">
    <nc r="Q11" t="inlineStr">
      <is>
        <t>Haußner, Lilli</t>
      </is>
    </nc>
  </rcc>
  <rcc rId="11812" sId="5">
    <nc r="Q12" t="inlineStr">
      <is>
        <t>Haußner, Lea</t>
      </is>
    </nc>
  </rcc>
  <rcc rId="11813" sId="5">
    <nc r="Q13" t="inlineStr">
      <is>
        <t>Quester, Janis</t>
      </is>
    </nc>
  </rcc>
  <rcc rId="11814" sId="5">
    <nc r="Q14" t="inlineStr">
      <is>
        <t>Förster, Robin</t>
      </is>
    </nc>
  </rcc>
  <rcc rId="11815" sId="5">
    <nc r="Q15" t="inlineStr">
      <is>
        <t>Schmitt, Lennard</t>
      </is>
    </nc>
  </rcc>
  <rcc rId="11816" sId="5">
    <nc r="B42" t="inlineStr">
      <is>
        <t>Sittinger, Luis</t>
      </is>
    </nc>
  </rcc>
  <rcc rId="11817" sId="5">
    <nc r="B43" t="inlineStr">
      <is>
        <t>Flick, Louis</t>
      </is>
    </nc>
  </rcc>
  <rcc rId="11818" sId="5">
    <nc r="B44" t="inlineStr">
      <is>
        <t>Lang, Max</t>
      </is>
    </nc>
  </rcc>
  <rcc rId="11819" sId="5">
    <nc r="B45" t="inlineStr">
      <is>
        <t>Beil, Emma</t>
      </is>
    </nc>
  </rcc>
  <rcc rId="11820" sId="5">
    <nc r="B46" t="inlineStr">
      <is>
        <t>Vujicic, Maya</t>
      </is>
    </nc>
  </rcc>
  <rcc rId="11821" sId="5">
    <nc r="C42">
      <v>7</v>
    </nc>
  </rcc>
  <rcc rId="11822" sId="5">
    <nc r="C43">
      <v>8</v>
    </nc>
  </rcc>
  <rcc rId="11823" sId="5">
    <nc r="C44">
      <v>8</v>
    </nc>
  </rcc>
  <rcc rId="11824" sId="5">
    <nc r="C45">
      <v>9</v>
    </nc>
  </rcc>
  <rcc rId="11825" sId="5">
    <nc r="C46">
      <v>8</v>
    </nc>
  </rcc>
</revisions>
</file>

<file path=xl/revisions/revisionLog13111.xml><?xml version="1.0" encoding="utf-8"?>
<revisions xmlns="http://schemas.openxmlformats.org/spreadsheetml/2006/main" xmlns:r="http://schemas.openxmlformats.org/officeDocument/2006/relationships">
  <rcc rId="11711" sId="4">
    <nc r="B32" t="inlineStr">
      <is>
        <t>Heck, Ariane</t>
      </is>
    </nc>
  </rcc>
  <rcc rId="11712" sId="4">
    <nc r="B33" t="inlineStr">
      <is>
        <t>Saxler, Leni</t>
      </is>
    </nc>
  </rcc>
  <rcc rId="11713" sId="4">
    <nc r="B34" t="inlineStr">
      <is>
        <t>Bozanovic, Maja</t>
      </is>
    </nc>
  </rcc>
  <rcc rId="11714" sId="4">
    <nc r="B35" t="inlineStr">
      <is>
        <t>Weiler, Jakob</t>
      </is>
    </nc>
  </rcc>
  <rcc rId="11715" sId="4">
    <nc r="B36" t="inlineStr">
      <is>
        <t>Lamberty, Andre</t>
      </is>
    </nc>
  </rcc>
  <rcc rId="11716" sId="4">
    <nc r="C32">
      <v>10</v>
    </nc>
  </rcc>
  <rcc rId="11717" sId="4">
    <nc r="C33">
      <v>9</v>
    </nc>
  </rcc>
  <rcc rId="11718" sId="4">
    <nc r="C34">
      <v>9</v>
    </nc>
  </rcc>
  <rcc rId="11719" sId="4">
    <nc r="C35">
      <v>11</v>
    </nc>
  </rcc>
  <rcc rId="11720" sId="4">
    <nc r="C36">
      <v>10</v>
    </nc>
  </rcc>
  <rcc rId="11721" sId="4">
    <nc r="N31" t="inlineStr">
      <is>
        <t>Heck, Ariane</t>
      </is>
    </nc>
  </rcc>
  <rcc rId="11722" sId="4">
    <nc r="N32" t="inlineStr">
      <is>
        <t>Saxler, Leni</t>
      </is>
    </nc>
  </rcc>
  <rcc rId="11723" sId="4">
    <nc r="N33" t="inlineStr">
      <is>
        <t>Bozanovic, Maja</t>
      </is>
    </nc>
  </rcc>
  <rcc rId="11724" sId="4">
    <nc r="N34" t="inlineStr">
      <is>
        <t>Weiler, Jakob</t>
      </is>
    </nc>
  </rcc>
  <rcc rId="11725" sId="4">
    <nc r="N35" t="inlineStr">
      <is>
        <t>Lamberty, Andre</t>
      </is>
    </nc>
  </rcc>
  <rcc rId="11726" sId="4">
    <nc r="Q31" t="inlineStr">
      <is>
        <t>Heck, Ariane</t>
      </is>
    </nc>
  </rcc>
  <rcc rId="11727" sId="4">
    <nc r="Q32" t="inlineStr">
      <is>
        <t>Saxler, Leni</t>
      </is>
    </nc>
  </rcc>
  <rcc rId="11728" sId="4">
    <nc r="Q33" t="inlineStr">
      <is>
        <t>Bozanovic, Maja</t>
      </is>
    </nc>
  </rcc>
  <rcc rId="11729" sId="4">
    <nc r="Q34" t="inlineStr">
      <is>
        <t>Weiler, Jakob</t>
      </is>
    </nc>
  </rcc>
  <rcc rId="11730" sId="4">
    <nc r="Q35" t="inlineStr">
      <is>
        <t>Lamberty, Andre</t>
      </is>
    </nc>
  </rcc>
</revisions>
</file>

<file path=xl/revisions/revisionLog131111.xml><?xml version="1.0" encoding="utf-8"?>
<revisions xmlns="http://schemas.openxmlformats.org/spreadsheetml/2006/main" xmlns:r="http://schemas.openxmlformats.org/officeDocument/2006/relationships">
  <rcc rId="11701" sId="4">
    <nc r="B12" t="inlineStr">
      <is>
        <t>Kopp, Maya</t>
      </is>
    </nc>
  </rcc>
  <rcc rId="11702" sId="4">
    <nc r="B13" t="inlineStr">
      <is>
        <t>Ohlinger, Fabienne</t>
      </is>
    </nc>
  </rcc>
  <rcc rId="11703" sId="4">
    <nc r="B14" t="inlineStr">
      <is>
        <t>Löwer, Jule</t>
      </is>
    </nc>
  </rcc>
  <rcc rId="11704" sId="4">
    <nc r="B15" t="inlineStr">
      <is>
        <t>Urich, Laura</t>
      </is>
    </nc>
  </rcc>
  <rcc rId="11705" sId="4">
    <nc r="B16" t="inlineStr">
      <is>
        <t>Weber, Merle</t>
      </is>
    </nc>
  </rcc>
  <rcc rId="11706" sId="4">
    <nc r="C12">
      <v>10</v>
    </nc>
  </rcc>
  <rcc rId="11707" sId="4">
    <nc r="C13">
      <v>10</v>
    </nc>
  </rcc>
  <rcc rId="11708" sId="4">
    <nc r="C14">
      <v>11</v>
    </nc>
  </rcc>
  <rcc rId="11709" sId="4">
    <nc r="C15">
      <v>11</v>
    </nc>
  </rcc>
  <rcc rId="11710" sId="4">
    <nc r="C16">
      <v>11</v>
    </nc>
  </rcc>
</revisions>
</file>

<file path=xl/revisions/revisionLog1311111.xml><?xml version="1.0" encoding="utf-8"?>
<revisions xmlns="http://schemas.openxmlformats.org/spreadsheetml/2006/main" xmlns:r="http://schemas.openxmlformats.org/officeDocument/2006/relationships">
  <rcc rId="11659" sId="2">
    <nc r="A66">
      <v>5</v>
    </nc>
  </rcc>
  <rcc rId="11660" sId="2">
    <oc r="B66" t="inlineStr">
      <is>
        <t>Klein, laura</t>
      </is>
    </oc>
    <nc r="B66" t="inlineStr">
      <is>
        <t>Klein, Laura</t>
      </is>
    </nc>
  </rcc>
  <rcc rId="11661" sId="2">
    <nc r="C62">
      <v>7</v>
    </nc>
  </rcc>
  <rcc rId="11662" sId="2">
    <nc r="C63">
      <v>8</v>
    </nc>
  </rcc>
  <rcc rId="11663" sId="2">
    <nc r="C64">
      <v>7</v>
    </nc>
  </rcc>
  <rcc rId="11664" sId="2">
    <nc r="C65">
      <v>8</v>
    </nc>
  </rcc>
  <rcc rId="11665" sId="2">
    <nc r="C66">
      <v>9</v>
    </nc>
  </rcc>
  <rcc rId="11666" sId="2">
    <nc r="N61" t="inlineStr">
      <is>
        <t>Hartmann, Judith</t>
      </is>
    </nc>
  </rcc>
  <rcc rId="11667" sId="2">
    <nc r="N62" t="inlineStr">
      <is>
        <t>Schroth, Lea</t>
      </is>
    </nc>
  </rcc>
  <rcc rId="11668" sId="2">
    <nc r="N63" t="inlineStr">
      <is>
        <t>Schneider, Elisabeth</t>
      </is>
    </nc>
  </rcc>
  <rcc rId="11669" sId="2">
    <nc r="N64" t="inlineStr">
      <is>
        <t>Strasburger, Nele</t>
      </is>
    </nc>
  </rcc>
  <rcc rId="11670" sId="2">
    <nc r="N65" t="inlineStr">
      <is>
        <t>Klein, Laura</t>
      </is>
    </nc>
  </rcc>
  <rcc rId="11671" sId="2">
    <nc r="Q61" t="inlineStr">
      <is>
        <t>Hartmann, Judith</t>
      </is>
    </nc>
  </rcc>
  <rcc rId="11672" sId="2">
    <nc r="Q62" t="inlineStr">
      <is>
        <t>Schroth, Lea</t>
      </is>
    </nc>
  </rcc>
  <rcc rId="11673" sId="2">
    <nc r="Q63" t="inlineStr">
      <is>
        <t>Schneider, Elisabeth</t>
      </is>
    </nc>
  </rcc>
  <rcc rId="11674" sId="2">
    <nc r="Q64" t="inlineStr">
      <is>
        <t>Strasburger, Nele</t>
      </is>
    </nc>
  </rcc>
  <rcc rId="11675" sId="2">
    <nc r="Q65" t="inlineStr">
      <is>
        <t>Klein, Laura</t>
      </is>
    </nc>
  </rcc>
  <rcc rId="11676" sId="2" numFmtId="4">
    <oc r="D72">
      <v>1</v>
    </oc>
    <nc r="D72"/>
  </rcc>
  <rcc rId="11677" sId="2" numFmtId="4">
    <oc r="E72">
      <v>1</v>
    </oc>
    <nc r="E72"/>
  </rcc>
  <rcc rId="11678" sId="2" numFmtId="4">
    <oc r="D73">
      <v>1</v>
    </oc>
    <nc r="D73"/>
  </rcc>
  <rcc rId="11679" sId="2" numFmtId="4">
    <oc r="E73">
      <v>1</v>
    </oc>
    <nc r="E73"/>
  </rcc>
  <rcc rId="11680" sId="2" numFmtId="4">
    <oc r="D74">
      <v>1</v>
    </oc>
    <nc r="D74"/>
  </rcc>
  <rcc rId="11681" sId="2" numFmtId="4">
    <oc r="E74">
      <v>1</v>
    </oc>
    <nc r="E74"/>
  </rcc>
  <rcc rId="11682" sId="2" numFmtId="4">
    <oc r="D75">
      <v>1</v>
    </oc>
    <nc r="D75"/>
  </rcc>
  <rcc rId="11683" sId="2" numFmtId="4">
    <oc r="E75">
      <v>1</v>
    </oc>
    <nc r="E75"/>
  </rcc>
  <rcc rId="11684" sId="2" numFmtId="4">
    <oc r="D76">
      <v>1</v>
    </oc>
    <nc r="D76"/>
  </rcc>
  <rcc rId="11685" sId="2" numFmtId="4">
    <oc r="E76">
      <v>1</v>
    </oc>
    <nc r="E76"/>
  </rcc>
  <rcc rId="11686" sId="2">
    <oc r="L71">
      <v>1</v>
    </oc>
    <nc r="L71"/>
  </rcc>
  <rcc rId="11687" sId="2">
    <oc r="L72">
      <v>1</v>
    </oc>
    <nc r="L72"/>
  </rcc>
  <rcc rId="11688" sId="2">
    <oc r="L73">
      <v>1</v>
    </oc>
    <nc r="L73"/>
  </rcc>
  <rcc rId="11689" sId="2">
    <oc r="L74">
      <v>1</v>
    </oc>
    <nc r="L74"/>
  </rcc>
  <rcc rId="11690" sId="2" numFmtId="4">
    <oc r="O71">
      <v>1</v>
    </oc>
    <nc r="O71"/>
  </rcc>
  <rcc rId="11691" sId="2" numFmtId="4">
    <oc r="O72">
      <v>1</v>
    </oc>
    <nc r="O72"/>
  </rcc>
  <rcc rId="11692" sId="2" numFmtId="4">
    <oc r="O73">
      <v>1</v>
    </oc>
    <nc r="O73"/>
  </rcc>
  <rcc rId="11693" sId="2" numFmtId="4">
    <oc r="O74">
      <v>1</v>
    </oc>
    <nc r="O74"/>
  </rcc>
  <rcc rId="11694" sId="2" numFmtId="4">
    <oc r="O75">
      <v>1</v>
    </oc>
    <nc r="O75"/>
  </rcc>
  <rcc rId="11695" sId="2" numFmtId="4">
    <oc r="R71">
      <v>80</v>
    </oc>
    <nc r="R71"/>
  </rcc>
  <rcc rId="11696" sId="2" numFmtId="4">
    <oc r="R72">
      <v>80</v>
    </oc>
    <nc r="R72"/>
  </rcc>
  <rcc rId="11697" sId="2" numFmtId="4">
    <oc r="R73">
      <v>80</v>
    </oc>
    <nc r="R73"/>
  </rcc>
  <rcc rId="11698" sId="2" numFmtId="4">
    <oc r="R74">
      <v>80</v>
    </oc>
    <nc r="R74"/>
  </rcc>
  <rcc rId="11699" sId="2" numFmtId="4">
    <oc r="R75">
      <v>0</v>
    </oc>
    <nc r="R75"/>
  </rcc>
  <rcc rId="11700" sId="2">
    <oc r="U71">
      <v>600</v>
    </oc>
    <nc r="U71"/>
  </rcc>
</revisions>
</file>

<file path=xl/revisions/revisionLog1312.xml><?xml version="1.0" encoding="utf-8"?>
<revisions xmlns="http://schemas.openxmlformats.org/spreadsheetml/2006/main" xmlns:r="http://schemas.openxmlformats.org/officeDocument/2006/relationships">
  <rcc rId="12306" sId="4" numFmtId="4">
    <nc r="D22">
      <v>6.25</v>
    </nc>
  </rcc>
  <rcc rId="12307" sId="4" numFmtId="4">
    <nc r="D23">
      <v>15.25</v>
    </nc>
  </rcc>
  <rcc rId="12308" sId="4" numFmtId="4">
    <nc r="D24">
      <v>15</v>
    </nc>
  </rcc>
  <rcc rId="12309" sId="4" numFmtId="4">
    <nc r="D25">
      <v>12.5</v>
    </nc>
  </rcc>
  <rcc rId="12310" sId="4" numFmtId="4">
    <nc r="D26">
      <v>10.25</v>
    </nc>
  </rcc>
  <rcc rId="12311" sId="4" numFmtId="4">
    <oc r="E22">
      <v>6.25</v>
    </oc>
    <nc r="E22"/>
  </rcc>
  <rcc rId="12312" sId="4" numFmtId="4">
    <oc r="E23">
      <v>15.25</v>
    </oc>
    <nc r="E23"/>
  </rcc>
  <rcc rId="12313" sId="4" numFmtId="4">
    <oc r="E24">
      <v>15</v>
    </oc>
    <nc r="E24"/>
  </rcc>
  <rcc rId="12314" sId="4" numFmtId="4">
    <oc r="E25">
      <v>12.5</v>
    </oc>
    <nc r="E25"/>
  </rcc>
  <rcc rId="12315" sId="4" numFmtId="4">
    <oc r="E26">
      <v>10.25</v>
    </oc>
    <nc r="E26"/>
  </rcc>
</revisions>
</file>

<file path=xl/revisions/revisionLog13121.xml><?xml version="1.0" encoding="utf-8"?>
<revisions xmlns="http://schemas.openxmlformats.org/spreadsheetml/2006/main" xmlns:r="http://schemas.openxmlformats.org/officeDocument/2006/relationships">
  <rcc rId="12267" sId="4" numFmtId="4">
    <nc r="D13">
      <v>16</v>
    </nc>
  </rcc>
  <rcc rId="12268" sId="4" numFmtId="4">
    <nc r="D15">
      <v>15.75</v>
    </nc>
  </rcc>
  <rcc rId="12269" sId="4" numFmtId="4">
    <nc r="D16">
      <v>16.25</v>
    </nc>
  </rcc>
  <rcc rId="12270" sId="4" numFmtId="4">
    <nc r="D14">
      <v>16.75</v>
    </nc>
  </rcc>
  <rcc rId="12271" sId="4" numFmtId="4">
    <nc r="D12">
      <v>16.75</v>
    </nc>
  </rcc>
</revisions>
</file>

<file path=xl/revisions/revisionLog131211.xml><?xml version="1.0" encoding="utf-8"?>
<revisions xmlns="http://schemas.openxmlformats.org/spreadsheetml/2006/main" xmlns:r="http://schemas.openxmlformats.org/officeDocument/2006/relationships">
  <rcc rId="11989" sId="4">
    <nc r="C22">
      <v>11</v>
    </nc>
  </rcc>
  <rcc rId="11990" sId="4">
    <nc r="C23">
      <v>12</v>
    </nc>
  </rcc>
  <rcc rId="11991" sId="4">
    <nc r="C24">
      <v>12</v>
    </nc>
  </rcc>
  <rcc rId="11992" sId="4">
    <nc r="C25">
      <v>12</v>
    </nc>
  </rcc>
  <rcc rId="11993" sId="4">
    <nc r="C26">
      <v>13</v>
    </nc>
  </rcc>
  <rcc rId="11994" sId="5">
    <nc r="C22">
      <v>7</v>
    </nc>
  </rcc>
  <rcc rId="11995" sId="5">
    <nc r="C23">
      <v>9</v>
    </nc>
  </rcc>
  <rcc rId="11996" sId="5">
    <nc r="C24">
      <v>7</v>
    </nc>
  </rcc>
  <rcc rId="11997" sId="5">
    <nc r="C25">
      <v>8</v>
    </nc>
  </rcc>
  <rcc rId="11998" sId="5">
    <nc r="C26">
      <v>7</v>
    </nc>
  </rcc>
  <rcc rId="11999" sId="5">
    <nc r="C27">
      <v>7</v>
    </nc>
  </rcc>
</revisions>
</file>

<file path=xl/revisions/revisionLog132.xml><?xml version="1.0" encoding="utf-8"?>
<revisions xmlns="http://schemas.openxmlformats.org/spreadsheetml/2006/main" xmlns:r="http://schemas.openxmlformats.org/officeDocument/2006/relationships">
  <rcc rId="12041" sId="2">
    <nc r="N41" t="inlineStr">
      <is>
        <t>Penning, Amelie</t>
      </is>
    </nc>
  </rcc>
  <rcc rId="12042" sId="2">
    <nc r="N42" t="inlineStr">
      <is>
        <t>Plietz, Pauline</t>
      </is>
    </nc>
  </rcc>
  <rcc rId="12043" sId="2">
    <nc r="N43" t="inlineStr">
      <is>
        <t>Lenz, Annika</t>
      </is>
    </nc>
  </rcc>
  <rcc rId="12044" sId="2">
    <nc r="N44" t="inlineStr">
      <is>
        <t>Lux, Sarah</t>
      </is>
    </nc>
  </rcc>
  <rcc rId="12045" sId="2">
    <nc r="N45" t="inlineStr">
      <is>
        <t>Schmitt, Alexa</t>
      </is>
    </nc>
  </rcc>
  <rcc rId="12046" sId="2">
    <nc r="Q41" t="inlineStr">
      <is>
        <t>Penning, Amelie</t>
      </is>
    </nc>
  </rcc>
  <rcc rId="12047" sId="2">
    <nc r="Q42" t="inlineStr">
      <is>
        <t>Plietz, Pauline</t>
      </is>
    </nc>
  </rcc>
  <rcc rId="12048" sId="2">
    <nc r="Q43" t="inlineStr">
      <is>
        <t>Lenz, Annika</t>
      </is>
    </nc>
  </rcc>
  <rcc rId="12049" sId="2">
    <nc r="Q44" t="inlineStr">
      <is>
        <t>Lux, Sarah</t>
      </is>
    </nc>
  </rcc>
  <rcc rId="12050" sId="2">
    <nc r="Q45" t="inlineStr">
      <is>
        <t>Schmitt, Alexa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c rId="12584" sId="2" numFmtId="4">
    <nc r="D74">
      <v>12</v>
    </nc>
  </rcc>
  <rcc rId="12585" sId="2" numFmtId="4">
    <nc r="D73">
      <v>14</v>
    </nc>
  </rcc>
  <rcc rId="12586" sId="2" numFmtId="4">
    <nc r="D75">
      <v>10.75</v>
    </nc>
  </rcc>
  <rcc rId="12587" sId="2" numFmtId="4">
    <nc r="D72">
      <v>12.5</v>
    </nc>
  </rcc>
  <rcc rId="12588" sId="2" numFmtId="4">
    <nc r="D76">
      <v>13.25</v>
    </nc>
  </rcc>
</revisions>
</file>

<file path=xl/revisions/revisionLog141.xml><?xml version="1.0" encoding="utf-8"?>
<revisions xmlns="http://schemas.openxmlformats.org/spreadsheetml/2006/main" xmlns:r="http://schemas.openxmlformats.org/officeDocument/2006/relationships">
  <rcc rId="12141" sId="4" numFmtId="4">
    <nc r="R15">
      <v>3.7</v>
    </nc>
  </rcc>
  <rcc rId="12142" sId="4" numFmtId="4">
    <nc r="R13">
      <v>6.7</v>
    </nc>
  </rcc>
  <rcc rId="12143" sId="4" numFmtId="4">
    <nc r="R11">
      <v>6.2</v>
    </nc>
  </rcc>
  <rcc rId="12144" sId="4" numFmtId="4">
    <nc r="R14">
      <v>14.05</v>
    </nc>
  </rcc>
  <rcc rId="12145" sId="4" numFmtId="4">
    <nc r="R12">
      <v>12.2</v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11906" sId="4" odxf="1" dxf="1">
    <nc r="B56" t="inlineStr">
      <is>
        <t>Lang , Lisa</t>
      </is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11907" sId="4">
    <oc r="B55" t="inlineStr">
      <is>
        <t>Lang , Lisa</t>
      </is>
    </oc>
    <nc r="B55" t="inlineStr">
      <is>
        <t>Wittenberg, Susanna</t>
      </is>
    </nc>
  </rcc>
  <rcc rId="11908" sId="4">
    <oc r="B54" t="inlineStr">
      <is>
        <t>Wittenberg, Susanna</t>
      </is>
    </oc>
    <nc r="B54" t="inlineStr">
      <is>
        <t>Müller, Melissa</t>
      </is>
    </nc>
  </rcc>
  <rcc rId="11909" sId="4">
    <nc r="C52">
      <v>11</v>
    </nc>
  </rcc>
  <rcc rId="11910" sId="4">
    <nc r="C53">
      <v>10</v>
    </nc>
  </rcc>
  <rcc rId="11911" sId="4">
    <nc r="C54">
      <v>9</v>
    </nc>
  </rcc>
  <rcc rId="11912" sId="4">
    <nc r="C55">
      <v>10</v>
    </nc>
  </rcc>
  <rcc rId="11913" sId="4">
    <nc r="C56">
      <v>12</v>
    </nc>
  </rcc>
</revisions>
</file>

<file path=xl/revisions/revisionLog14111.xml><?xml version="1.0" encoding="utf-8"?>
<revisions xmlns="http://schemas.openxmlformats.org/spreadsheetml/2006/main" xmlns:r="http://schemas.openxmlformats.org/officeDocument/2006/relationships">
  <rcc rId="11766" sId="6">
    <nc r="N11" t="inlineStr">
      <is>
        <t>Wartner, Celina</t>
      </is>
    </nc>
  </rcc>
  <rcc rId="11767" sId="6">
    <nc r="N12" t="inlineStr">
      <is>
        <t>Schermann, Paul</t>
      </is>
    </nc>
  </rcc>
  <rcc rId="11768" sId="6">
    <nc r="N13" t="inlineStr">
      <is>
        <t>Klöckner, Max</t>
      </is>
    </nc>
  </rcc>
  <rcc rId="11769" sId="6">
    <nc r="N14" t="inlineStr">
      <is>
        <t>Sirbu, Yanis</t>
      </is>
    </nc>
  </rcc>
  <rcc rId="11770" sId="6">
    <nc r="N15" t="inlineStr">
      <is>
        <t>Hoffmann, Tobias</t>
      </is>
    </nc>
  </rcc>
  <rcc rId="11771" sId="6">
    <nc r="Q11" t="inlineStr">
      <is>
        <t>Wartner, Celina</t>
      </is>
    </nc>
  </rcc>
  <rcc rId="11772" sId="6">
    <nc r="Q12" t="inlineStr">
      <is>
        <t>Schermann, Paul</t>
      </is>
    </nc>
  </rcc>
  <rcc rId="11773" sId="6">
    <nc r="Q13" t="inlineStr">
      <is>
        <t>Klöckner, Max</t>
      </is>
    </nc>
  </rcc>
  <rcc rId="11774" sId="6">
    <nc r="Q14" t="inlineStr">
      <is>
        <t>Sirbu, Yanis</t>
      </is>
    </nc>
  </rcc>
  <rcc rId="11775" sId="6">
    <nc r="Q15" t="inlineStr">
      <is>
        <t>Hoffmann, Tobias</t>
      </is>
    </nc>
  </rcc>
  <rcc rId="11776" sId="6">
    <nc r="B22" t="inlineStr">
      <is>
        <t>Georg, Matilda</t>
      </is>
    </nc>
  </rcc>
  <rcc rId="11777" sId="6">
    <nc r="B23" t="inlineStr">
      <is>
        <t>Groß, Zoe</t>
      </is>
    </nc>
  </rcc>
  <rcc rId="11778" sId="6">
    <nc r="B25" t="inlineStr">
      <is>
        <t>Kieper, Mirko</t>
      </is>
    </nc>
  </rcc>
  <rcc rId="11779" sId="6">
    <nc r="B24" t="inlineStr">
      <is>
        <t>Peter, Joshua</t>
      </is>
    </nc>
  </rcc>
  <rcc rId="11780" sId="6">
    <nc r="B26" t="inlineStr">
      <is>
        <t>Beqiri, Medin</t>
      </is>
    </nc>
  </rcc>
  <rcc rId="11781" sId="6">
    <nc r="C22">
      <v>10</v>
    </nc>
  </rcc>
  <rcc rId="11782" sId="6">
    <nc r="C23">
      <v>9</v>
    </nc>
  </rcc>
  <rcc rId="11783" sId="6">
    <nc r="C24">
      <v>9</v>
    </nc>
  </rcc>
  <rcc rId="11784" sId="6">
    <nc r="C25">
      <v>10</v>
    </nc>
  </rcc>
  <rcc rId="11785" sId="6">
    <nc r="C26">
      <v>9</v>
    </nc>
  </rcc>
  <rcc rId="11786" sId="6">
    <nc r="N21" t="inlineStr">
      <is>
        <t>Georg, Matilda</t>
      </is>
    </nc>
  </rcc>
  <rcc rId="11787" sId="6">
    <nc r="N22" t="inlineStr">
      <is>
        <t>Groß, Zoe</t>
      </is>
    </nc>
  </rcc>
  <rcc rId="11788" sId="6">
    <nc r="N23" t="inlineStr">
      <is>
        <t>Peter, Joshua</t>
      </is>
    </nc>
  </rcc>
  <rcc rId="11789" sId="6">
    <nc r="N24" t="inlineStr">
      <is>
        <t>Kieper, Mirko</t>
      </is>
    </nc>
  </rcc>
  <rcc rId="11790" sId="6">
    <nc r="N25" t="inlineStr">
      <is>
        <t>Beqiri, Medin</t>
      </is>
    </nc>
  </rcc>
  <rcc rId="11791" sId="6">
    <nc r="Q21" t="inlineStr">
      <is>
        <t>Georg, Matilda</t>
      </is>
    </nc>
  </rcc>
  <rcc rId="11792" sId="6">
    <nc r="Q22" t="inlineStr">
      <is>
        <t>Groß, Zoe</t>
      </is>
    </nc>
  </rcc>
  <rcc rId="11793" sId="6">
    <nc r="Q23" t="inlineStr">
      <is>
        <t>Peter, Joshua</t>
      </is>
    </nc>
  </rcc>
  <rcc rId="11794" sId="6">
    <nc r="Q24" t="inlineStr">
      <is>
        <t>Kieper, Mirko</t>
      </is>
    </nc>
  </rcc>
  <rcc rId="11795" sId="6">
    <nc r="Q25" t="inlineStr">
      <is>
        <t>Beqiri, Medin</t>
      </is>
    </nc>
  </rcc>
</revisions>
</file>

<file path=xl/revisions/revisionLog141111.xml><?xml version="1.0" encoding="utf-8"?>
<revisions xmlns="http://schemas.openxmlformats.org/spreadsheetml/2006/main" xmlns:r="http://schemas.openxmlformats.org/officeDocument/2006/relationships">
  <rcc rId="11756" sId="6">
    <nc r="B12" t="inlineStr">
      <is>
        <t>Wartner, Celina</t>
      </is>
    </nc>
  </rcc>
  <rcc rId="11757" sId="6">
    <nc r="B13" t="inlineStr">
      <is>
        <t>Schermann, Paul</t>
      </is>
    </nc>
  </rcc>
  <rcc rId="11758" sId="6">
    <nc r="B14" t="inlineStr">
      <is>
        <t>Klöckner, Max</t>
      </is>
    </nc>
  </rcc>
  <rcc rId="11759" sId="6">
    <nc r="B15" t="inlineStr">
      <is>
        <t>Sirbu, Yanis</t>
      </is>
    </nc>
  </rcc>
  <rcc rId="11760" sId="6">
    <nc r="B16" t="inlineStr">
      <is>
        <t>Hoffmann, Tobias</t>
      </is>
    </nc>
  </rcc>
  <rcc rId="11761" sId="6">
    <nc r="C12">
      <v>11</v>
    </nc>
  </rcc>
  <rcc rId="11762" sId="6">
    <nc r="C13">
      <v>11</v>
    </nc>
  </rcc>
  <rcc rId="11763" sId="6">
    <nc r="C14">
      <v>9</v>
    </nc>
  </rcc>
  <rcc rId="11764" sId="6">
    <nc r="C15">
      <v>8</v>
    </nc>
  </rcc>
  <rcc rId="11765" sId="6">
    <nc r="C16">
      <v>11</v>
    </nc>
  </rcc>
</revisions>
</file>

<file path=xl/revisions/revisionLog1411111.xml><?xml version="1.0" encoding="utf-8"?>
<revisions xmlns="http://schemas.openxmlformats.org/spreadsheetml/2006/main" xmlns:r="http://schemas.openxmlformats.org/officeDocument/2006/relationships">
  <rcc rId="11731" sId="4">
    <nc r="B42" t="inlineStr">
      <is>
        <t>Borst, Mina</t>
      </is>
    </nc>
  </rcc>
  <rcc rId="11732" sId="4">
    <nc r="B44" t="inlineStr">
      <is>
        <t>Mootz, Dania</t>
      </is>
    </nc>
  </rcc>
  <rcc rId="11733" sId="4">
    <nc r="B45" t="inlineStr">
      <is>
        <t>Burkey, Dennis</t>
      </is>
    </nc>
  </rcc>
  <rcc rId="11734" sId="4">
    <nc r="B46" t="inlineStr">
      <is>
        <t>Masuhr, Julian</t>
      </is>
    </nc>
  </rcc>
  <rcc rId="11735" sId="4">
    <nc r="B43" t="inlineStr">
      <is>
        <t>Pabst, Helena</t>
      </is>
    </nc>
  </rcc>
  <rcc rId="11736" sId="4">
    <nc r="N41" t="inlineStr">
      <is>
        <t>Borst, Mina</t>
      </is>
    </nc>
  </rcc>
  <rcc rId="11737" sId="4">
    <nc r="N42" t="inlineStr">
      <is>
        <t>Pabst, Helena</t>
      </is>
    </nc>
  </rcc>
  <rcc rId="11738" sId="4">
    <nc r="N43" t="inlineStr">
      <is>
        <t>Mootz, Dania</t>
      </is>
    </nc>
  </rcc>
  <rcc rId="11739" sId="4">
    <nc r="N44" t="inlineStr">
      <is>
        <t>Burkey, Dennis</t>
      </is>
    </nc>
  </rcc>
  <rcc rId="11740" sId="4">
    <nc r="N45" t="inlineStr">
      <is>
        <t>Masuhr, Julian</t>
      </is>
    </nc>
  </rcc>
  <rcc rId="11741" sId="4">
    <nc r="Q41" t="inlineStr">
      <is>
        <t>Borst, Mina</t>
      </is>
    </nc>
  </rcc>
  <rcc rId="11742" sId="4">
    <nc r="Q42" t="inlineStr">
      <is>
        <t>Pabst, Helena</t>
      </is>
    </nc>
  </rcc>
  <rcc rId="11743" sId="4">
    <nc r="Q43" t="inlineStr">
      <is>
        <t>Mootz, Dania</t>
      </is>
    </nc>
  </rcc>
  <rcc rId="11744" sId="4">
    <nc r="Q44" t="inlineStr">
      <is>
        <t>Burkey, Dennis</t>
      </is>
    </nc>
  </rcc>
  <rcc rId="11745" sId="4">
    <nc r="Q45" t="inlineStr">
      <is>
        <t>Masuhr, Julian</t>
      </is>
    </nc>
  </rcc>
  <rcc rId="11746" sId="4">
    <nc r="N11" t="inlineStr">
      <is>
        <t>Kopp, Maya</t>
      </is>
    </nc>
  </rcc>
  <rcc rId="11747" sId="4">
    <nc r="N12" t="inlineStr">
      <is>
        <t>Ohlinger, Fabienne</t>
      </is>
    </nc>
  </rcc>
  <rcc rId="11748" sId="4">
    <nc r="N13" t="inlineStr">
      <is>
        <t>Löwer, Jule</t>
      </is>
    </nc>
  </rcc>
  <rcc rId="11749" sId="4">
    <nc r="N14" t="inlineStr">
      <is>
        <t>Urich, Laura</t>
      </is>
    </nc>
  </rcc>
  <rcc rId="11750" sId="4">
    <nc r="N15" t="inlineStr">
      <is>
        <t>Weber, Merle</t>
      </is>
    </nc>
  </rcc>
  <rcc rId="11751" sId="4">
    <nc r="Q11" t="inlineStr">
      <is>
        <t>Kopp, Maya</t>
      </is>
    </nc>
  </rcc>
  <rcc rId="11752" sId="4">
    <nc r="Q12" t="inlineStr">
      <is>
        <t>Ohlinger, Fabienne</t>
      </is>
    </nc>
  </rcc>
  <rcc rId="11753" sId="4">
    <nc r="Q13" t="inlineStr">
      <is>
        <t>Löwer, Jule</t>
      </is>
    </nc>
  </rcc>
  <rcc rId="11754" sId="4">
    <nc r="Q14" t="inlineStr">
      <is>
        <t>Urich, Laura</t>
      </is>
    </nc>
  </rcc>
  <rcc rId="11755" sId="4">
    <nc r="Q15" t="inlineStr">
      <is>
        <t>Weber, Merle</t>
      </is>
    </nc>
  </rcc>
</revisions>
</file>

<file path=xl/revisions/revisionLog142.xml><?xml version="1.0" encoding="utf-8"?>
<revisions xmlns="http://schemas.openxmlformats.org/spreadsheetml/2006/main" xmlns:r="http://schemas.openxmlformats.org/officeDocument/2006/relationships">
  <rcc rId="12574" sId="5" numFmtId="4">
    <nc r="E14">
      <v>15.75</v>
    </nc>
  </rcc>
  <rcc rId="12575" sId="5" numFmtId="4">
    <nc r="E16">
      <v>13.75</v>
    </nc>
  </rcc>
  <rcc rId="12576" sId="5" numFmtId="4">
    <nc r="E15">
      <v>15.5</v>
    </nc>
  </rcc>
  <rcc rId="12577" sId="5" numFmtId="4">
    <nc r="E13">
      <v>15.75</v>
    </nc>
  </rcc>
  <rcc rId="12578" sId="5" numFmtId="4">
    <nc r="E12">
      <v>14.25</v>
    </nc>
  </rcc>
</revisions>
</file>

<file path=xl/revisions/revisionLog1421.xml><?xml version="1.0" encoding="utf-8"?>
<revisions xmlns="http://schemas.openxmlformats.org/spreadsheetml/2006/main" xmlns:r="http://schemas.openxmlformats.org/officeDocument/2006/relationships">
  <rcc rId="12549" sId="5" numFmtId="4">
    <nc r="D16">
      <v>13.25</v>
    </nc>
  </rcc>
  <rcc rId="12550" sId="5" numFmtId="4">
    <nc r="D14">
      <v>15.75</v>
    </nc>
  </rcc>
  <rcc rId="12551" sId="5" numFmtId="4">
    <nc r="D15">
      <v>14.75</v>
    </nc>
  </rcc>
  <rcc rId="12552" sId="5" numFmtId="4">
    <nc r="D13">
      <v>15.5</v>
    </nc>
  </rcc>
  <rcc rId="12553" sId="5" numFmtId="4">
    <nc r="D12">
      <v>14.5</v>
    </nc>
  </rcc>
  <rcc rId="12554" sId="5" numFmtId="4">
    <nc r="E42">
      <v>17.25</v>
    </nc>
  </rcc>
  <rcc rId="12555" sId="5" numFmtId="4">
    <nc r="E43">
      <v>16.5</v>
    </nc>
  </rcc>
  <rcc rId="12556" sId="5" numFmtId="4">
    <nc r="E44">
      <v>16.75</v>
    </nc>
  </rcc>
  <rcc rId="12557" sId="5" numFmtId="4">
    <nc r="E45">
      <v>15.5</v>
    </nc>
  </rcc>
  <rcc rId="12558" sId="5" numFmtId="4">
    <nc r="E46">
      <v>14</v>
    </nc>
  </rcc>
</revisions>
</file>

<file path=xl/revisions/revisionLog14211.xml><?xml version="1.0" encoding="utf-8"?>
<revisions xmlns="http://schemas.openxmlformats.org/spreadsheetml/2006/main" xmlns:r="http://schemas.openxmlformats.org/officeDocument/2006/relationships">
  <rcc rId="12146" sId="4" numFmtId="4">
    <nc r="O12">
      <v>5.54</v>
    </nc>
  </rcc>
  <rcc rId="12147" sId="4" numFmtId="4">
    <nc r="O14">
      <v>4.62</v>
    </nc>
  </rcc>
  <rcc rId="12148" sId="4" numFmtId="4">
    <nc r="O15">
      <v>5.13</v>
    </nc>
  </rcc>
  <rcc rId="12149" sId="4" numFmtId="4">
    <nc r="O13">
      <v>4.97</v>
    </nc>
  </rcc>
  <rcc rId="12150" sId="4" numFmtId="4">
    <nc r="O11">
      <v>4.9400000000000004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>
  <rcc rId="12579" sId="2" numFmtId="4">
    <nc r="D45">
      <v>13</v>
    </nc>
  </rcc>
  <rcc rId="12580" sId="2" numFmtId="4">
    <nc r="D43">
      <v>14.25</v>
    </nc>
  </rcc>
  <rcc rId="12581" sId="2" numFmtId="4">
    <nc r="D42">
      <v>13.75</v>
    </nc>
  </rcc>
  <rcc rId="12582" sId="2" numFmtId="4">
    <nc r="D46">
      <v>14</v>
    </nc>
  </rcc>
  <rcc rId="12583" sId="2" numFmtId="4">
    <nc r="D44">
      <v>14.25</v>
    </nc>
  </rcc>
</revisions>
</file>

<file path=xl/revisions/revisionLog151.xml><?xml version="1.0" encoding="utf-8"?>
<revisions xmlns="http://schemas.openxmlformats.org/spreadsheetml/2006/main" xmlns:r="http://schemas.openxmlformats.org/officeDocument/2006/relationships">
  <rcc rId="12036" sId="2">
    <nc r="B42" t="inlineStr">
      <is>
        <t>Penning, Amelie</t>
      </is>
    </nc>
  </rcc>
  <rcc rId="12037" sId="2">
    <nc r="B43" t="inlineStr">
      <is>
        <t>Plietz, Pauline</t>
      </is>
    </nc>
  </rcc>
  <rcc rId="12038" sId="2">
    <nc r="B44" t="inlineStr">
      <is>
        <t>Lenz, Annika</t>
      </is>
    </nc>
  </rcc>
  <rcc rId="12039" sId="2" xfDxf="1" dxf="1">
    <nc r="B46" t="inlineStr">
      <is>
        <t>Schmitt, Alexa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12040" sId="2">
    <nc r="B45" t="inlineStr">
      <is>
        <t>Lux, Sarah</t>
      </is>
    </nc>
  </rcc>
</revisions>
</file>

<file path=xl/revisions/revisionLog1511.xml><?xml version="1.0" encoding="utf-8"?>
<revisions xmlns="http://schemas.openxmlformats.org/spreadsheetml/2006/main" xmlns:r="http://schemas.openxmlformats.org/officeDocument/2006/relationships">
  <rcc rId="11979" sId="5">
    <nc r="B32" t="inlineStr">
      <is>
        <t>Uzun, Aleyna</t>
      </is>
    </nc>
  </rcc>
  <rcc rId="11980" sId="5">
    <nc r="B33" t="inlineStr">
      <is>
        <t>Barleben, Diana</t>
      </is>
    </nc>
  </rcc>
  <rcc rId="11981" sId="5">
    <nc r="B34" t="inlineStr">
      <is>
        <t>Engelbrecht, Kilun</t>
      </is>
    </nc>
  </rcc>
  <rcc rId="11982" sId="5">
    <nc r="B35" t="inlineStr">
      <is>
        <t>Hammer, Elric</t>
      </is>
    </nc>
  </rcc>
  <rcc rId="11983" sId="5">
    <nc r="B36" t="inlineStr">
      <is>
        <t>Krawtschenko, Florian</t>
      </is>
    </nc>
  </rcc>
  <rcc rId="11984" sId="5">
    <nc r="C32">
      <v>8</v>
    </nc>
  </rcc>
  <rcc rId="11985" sId="5">
    <nc r="C33">
      <v>7</v>
    </nc>
  </rcc>
  <rcc rId="11986" sId="5">
    <nc r="C34">
      <v>8</v>
    </nc>
  </rcc>
  <rcc rId="11987" sId="5">
    <nc r="C35">
      <v>7</v>
    </nc>
  </rcc>
  <rcc rId="11988" sId="5">
    <nc r="C36">
      <v>7</v>
    </nc>
  </rcc>
</revisions>
</file>

<file path=xl/revisions/revisionLog15111.xml><?xml version="1.0" encoding="utf-8"?>
<revisions xmlns="http://schemas.openxmlformats.org/spreadsheetml/2006/main" xmlns:r="http://schemas.openxmlformats.org/officeDocument/2006/relationships">
  <rcc rId="11901" sId="4">
    <nc r="B22" t="inlineStr">
      <is>
        <t>Vastretzov, Zlata</t>
      </is>
    </nc>
  </rcc>
  <rcc rId="11902" sId="4">
    <nc r="B23" t="inlineStr">
      <is>
        <t>Sengel, Fiona</t>
      </is>
    </nc>
  </rcc>
  <rcc rId="11903" sId="4">
    <nc r="B24" t="inlineStr">
      <is>
        <t>Sonnendecker, Mara</t>
      </is>
    </nc>
  </rcc>
  <rcc rId="11904" sId="4">
    <nc r="B26" t="inlineStr">
      <is>
        <t>Tharrenus, Leni</t>
      </is>
    </nc>
  </rcc>
  <rcc rId="11905" sId="4">
    <nc r="B25" t="inlineStr">
      <is>
        <t>Becker, Julia</t>
      </is>
    </nc>
  </rcc>
</revisions>
</file>

<file path=xl/revisions/revisionLog151111.xml><?xml version="1.0" encoding="utf-8"?>
<revisions xmlns="http://schemas.openxmlformats.org/spreadsheetml/2006/main" xmlns:r="http://schemas.openxmlformats.org/officeDocument/2006/relationships">
  <rcc rId="11851" sId="6">
    <nc r="B40" t="inlineStr">
      <is>
        <t>Grundschule Plaidt</t>
      </is>
    </nc>
  </rcc>
  <rcc rId="11852" sId="6">
    <nc r="B42" t="inlineStr">
      <is>
        <t>Herbst, Nils</t>
      </is>
    </nc>
  </rcc>
  <rcc rId="11853" sId="6">
    <nc r="B43" t="inlineStr">
      <is>
        <t>Kern, Marius</t>
      </is>
    </nc>
  </rcc>
  <rcc rId="11854" sId="6">
    <nc r="B44" t="inlineStr">
      <is>
        <t>Herbst, Malte</t>
      </is>
    </nc>
  </rcc>
  <rcc rId="11855" sId="6">
    <nc r="B45" t="inlineStr">
      <is>
        <t>Behr, Julian</t>
      </is>
    </nc>
  </rcc>
  <rcc rId="11856" sId="6">
    <nc r="B46" t="inlineStr">
      <is>
        <t>Zimer, Nick</t>
      </is>
    </nc>
  </rcc>
  <rcc rId="11857" sId="6">
    <nc r="C42">
      <v>10</v>
    </nc>
  </rcc>
  <rcc rId="11858" sId="6">
    <nc r="C43">
      <v>10</v>
    </nc>
  </rcc>
  <rcc rId="11859" sId="6">
    <nc r="C44">
      <v>11</v>
    </nc>
  </rcc>
  <rcc rId="11860" sId="6">
    <nc r="C45">
      <v>10</v>
    </nc>
  </rcc>
  <rcc rId="11861" sId="6">
    <nc r="C46">
      <v>11</v>
    </nc>
  </rcc>
  <rcc rId="11862" sId="6" numFmtId="4">
    <oc r="D42">
      <v>1</v>
    </oc>
    <nc r="D42"/>
  </rcc>
  <rcc rId="11863" sId="6" numFmtId="4">
    <oc r="E42">
      <v>1</v>
    </oc>
    <nc r="E42"/>
  </rcc>
  <rcc rId="11864" sId="6" numFmtId="4">
    <oc r="D43">
      <v>1</v>
    </oc>
    <nc r="D43"/>
  </rcc>
  <rcc rId="11865" sId="6" numFmtId="4">
    <oc r="E43">
      <v>1</v>
    </oc>
    <nc r="E43"/>
  </rcc>
  <rcc rId="11866" sId="6" numFmtId="4">
    <oc r="D44">
      <v>1</v>
    </oc>
    <nc r="D44"/>
  </rcc>
  <rcc rId="11867" sId="6" numFmtId="4">
    <oc r="E44">
      <v>1</v>
    </oc>
    <nc r="E44"/>
  </rcc>
  <rcc rId="11868" sId="6" numFmtId="4">
    <oc r="D45">
      <v>1</v>
    </oc>
    <nc r="D45"/>
  </rcc>
  <rcc rId="11869" sId="6" numFmtId="4">
    <oc r="E45">
      <v>1</v>
    </oc>
    <nc r="E45"/>
  </rcc>
  <rcc rId="11870" sId="6" numFmtId="4">
    <oc r="D46">
      <v>1</v>
    </oc>
    <nc r="D46"/>
  </rcc>
  <rcc rId="11871" sId="6" numFmtId="4">
    <oc r="E46">
      <v>1</v>
    </oc>
    <nc r="E46"/>
  </rcc>
  <rcc rId="11872" sId="6">
    <oc r="L41">
      <v>1</v>
    </oc>
    <nc r="L41"/>
  </rcc>
  <rcc rId="11873" sId="6">
    <oc r="L42">
      <v>1</v>
    </oc>
    <nc r="L42"/>
  </rcc>
  <rcc rId="11874" sId="6">
    <oc r="L43">
      <v>1</v>
    </oc>
    <nc r="L43"/>
  </rcc>
  <rcc rId="11875" sId="6">
    <oc r="L44">
      <v>1</v>
    </oc>
    <nc r="L44"/>
  </rcc>
  <rcc rId="11876" sId="6" numFmtId="4">
    <oc r="O41">
      <v>1</v>
    </oc>
    <nc r="O41"/>
  </rcc>
  <rcc rId="11877" sId="6" numFmtId="4">
    <oc r="O42">
      <v>1</v>
    </oc>
    <nc r="O42"/>
  </rcc>
  <rcc rId="11878" sId="6" numFmtId="4">
    <oc r="O43">
      <v>1</v>
    </oc>
    <nc r="O43"/>
  </rcc>
  <rcc rId="11879" sId="6" numFmtId="4">
    <oc r="O44">
      <v>1</v>
    </oc>
    <nc r="O44"/>
  </rcc>
  <rcc rId="11880" sId="6" numFmtId="4">
    <oc r="O45">
      <v>1</v>
    </oc>
    <nc r="O45"/>
  </rcc>
  <rcc rId="11881" sId="6" numFmtId="4">
    <oc r="R41">
      <v>80</v>
    </oc>
    <nc r="R41"/>
  </rcc>
  <rcc rId="11882" sId="6" numFmtId="4">
    <oc r="R42">
      <v>80</v>
    </oc>
    <nc r="R42"/>
  </rcc>
  <rcc rId="11883" sId="6" numFmtId="4">
    <oc r="R43">
      <v>80</v>
    </oc>
    <nc r="R43"/>
  </rcc>
  <rcc rId="11884" sId="6" numFmtId="4">
    <oc r="R44">
      <v>80</v>
    </oc>
    <nc r="R44"/>
  </rcc>
  <rcc rId="11885" sId="6" numFmtId="4">
    <oc r="R45">
      <v>80</v>
    </oc>
    <nc r="R45"/>
  </rcc>
  <rcc rId="11886" sId="6">
    <oc r="U41">
      <v>600</v>
    </oc>
    <nc r="U41"/>
  </rcc>
  <rcc rId="11887" sId="6">
    <nc r="N41" t="inlineStr">
      <is>
        <t>Herbst, Nils</t>
      </is>
    </nc>
  </rcc>
  <rcc rId="11888" sId="6">
    <nc r="N42" t="inlineStr">
      <is>
        <t>Kern, Marius</t>
      </is>
    </nc>
  </rcc>
  <rcc rId="11889" sId="6">
    <nc r="N43" t="inlineStr">
      <is>
        <t>Herbst, Malte</t>
      </is>
    </nc>
  </rcc>
  <rcc rId="11890" sId="6">
    <nc r="N44" t="inlineStr">
      <is>
        <t>Behr, Julian</t>
      </is>
    </nc>
  </rcc>
  <rcc rId="11891" sId="6">
    <nc r="N45" t="inlineStr">
      <is>
        <t>Zimer, Nick</t>
      </is>
    </nc>
  </rcc>
  <rcc rId="11892" sId="6">
    <nc r="Q41" t="inlineStr">
      <is>
        <t>Herbst, Nils</t>
      </is>
    </nc>
  </rcc>
  <rcc rId="11893" sId="6">
    <nc r="Q42" t="inlineStr">
      <is>
        <t>Kern, Marius</t>
      </is>
    </nc>
  </rcc>
  <rcc rId="11894" sId="6">
    <nc r="Q43" t="inlineStr">
      <is>
        <t>Herbst, Malte</t>
      </is>
    </nc>
  </rcc>
  <rcc rId="11895" sId="6">
    <nc r="Q44" t="inlineStr">
      <is>
        <t>Behr, Julian</t>
      </is>
    </nc>
  </rcc>
  <rcc rId="11896" sId="6">
    <nc r="Q45" t="inlineStr">
      <is>
        <t>Zimer, Nick</t>
      </is>
    </nc>
  </rcc>
  <rcc rId="11897" sId="4">
    <nc r="B52" t="inlineStr">
      <is>
        <t>Füll, Isabelle</t>
      </is>
    </nc>
  </rcc>
  <rcc rId="11898" sId="4">
    <nc r="B53" t="inlineStr">
      <is>
        <t>Widmaier, Melisa</t>
      </is>
    </nc>
  </rcc>
  <rcc rId="11899" sId="4">
    <nc r="B54" t="inlineStr">
      <is>
        <t>Wittenberg, Susanna</t>
      </is>
    </nc>
  </rcc>
  <rcc rId="11900" sId="4">
    <nc r="B55" t="inlineStr">
      <is>
        <t>Lang , Lisa</t>
      </is>
    </nc>
  </rcc>
</revisions>
</file>

<file path=xl/revisions/revisionLog1511111.xml><?xml version="1.0" encoding="utf-8"?>
<revisions xmlns="http://schemas.openxmlformats.org/spreadsheetml/2006/main" xmlns:r="http://schemas.openxmlformats.org/officeDocument/2006/relationships">
  <rcc rId="11836" sId="5">
    <nc r="B22" t="inlineStr">
      <is>
        <t>Wild, Annabell</t>
      </is>
    </nc>
  </rcc>
  <rcc rId="11837" sId="5">
    <nc r="B24" t="inlineStr">
      <is>
        <t>Krause, Florian</t>
      </is>
    </nc>
  </rcc>
  <rcc rId="11838" sId="5">
    <nc r="B25" t="inlineStr">
      <is>
        <t>Galler, Nick</t>
      </is>
    </nc>
  </rcc>
  <rcc rId="11839" sId="5">
    <nc r="B26" t="inlineStr">
      <is>
        <t>Boll, Jana</t>
      </is>
    </nc>
  </rcc>
  <rcc rId="11840" sId="5">
    <nc r="B23" t="inlineStr">
      <is>
        <t>Wild, Benjamin</t>
      </is>
    </nc>
  </rcc>
  <rcc rId="11841" sId="5">
    <nc r="N21" t="inlineStr">
      <is>
        <t>Wild, Annabell</t>
      </is>
    </nc>
  </rcc>
  <rcc rId="11842" sId="5">
    <nc r="N22" t="inlineStr">
      <is>
        <t>Wild, Benjamin</t>
      </is>
    </nc>
  </rcc>
  <rcc rId="11843" sId="5">
    <nc r="N23" t="inlineStr">
      <is>
        <t>Krause, Florian</t>
      </is>
    </nc>
  </rcc>
  <rcc rId="11844" sId="5">
    <nc r="N24" t="inlineStr">
      <is>
        <t>Galler, Nick</t>
      </is>
    </nc>
  </rcc>
  <rcc rId="11845" sId="5">
    <nc r="N25" t="inlineStr">
      <is>
        <t>Boll, Jana</t>
      </is>
    </nc>
  </rcc>
  <rcc rId="11846" sId="5">
    <nc r="Q21" t="inlineStr">
      <is>
        <t>Wild, Annabell</t>
      </is>
    </nc>
  </rcc>
  <rcc rId="11847" sId="5">
    <nc r="Q22" t="inlineStr">
      <is>
        <t>Wild, Benjamin</t>
      </is>
    </nc>
  </rcc>
  <rcc rId="11848" sId="5">
    <nc r="Q23" t="inlineStr">
      <is>
        <t>Krause, Florian</t>
      </is>
    </nc>
  </rcc>
  <rcc rId="11849" sId="5">
    <nc r="Q24" t="inlineStr">
      <is>
        <t>Galler, Nick</t>
      </is>
    </nc>
  </rcc>
  <rcc rId="11850" sId="5">
    <nc r="Q25" t="inlineStr">
      <is>
        <t>Boll, Jana</t>
      </is>
    </nc>
  </rcc>
</revisions>
</file>

<file path=xl/revisions/revisionLog152.xml><?xml version="1.0" encoding="utf-8"?>
<revisions xmlns="http://schemas.openxmlformats.org/spreadsheetml/2006/main" xmlns:r="http://schemas.openxmlformats.org/officeDocument/2006/relationships">
  <rcc rId="12376" sId="2" numFmtId="4">
    <nc r="R75">
      <v>12.3</v>
    </nc>
  </rcc>
  <rcc rId="12377" sId="2" numFmtId="4">
    <nc r="R74">
      <v>8.65</v>
    </nc>
  </rcc>
  <rcc rId="12378" sId="2" numFmtId="4">
    <nc r="R72">
      <v>7.75</v>
    </nc>
  </rcc>
  <rcc rId="12379" sId="2" numFmtId="4">
    <nc r="R71">
      <v>4.3499999999999996</v>
    </nc>
  </rcc>
  <rcc rId="12380" sId="2" numFmtId="4">
    <nc r="R73">
      <v>30</v>
    </nc>
  </rcc>
</revisions>
</file>

<file path=xl/revisions/revisionLog1521.xml><?xml version="1.0" encoding="utf-8"?>
<revisions xmlns="http://schemas.openxmlformats.org/spreadsheetml/2006/main" xmlns:r="http://schemas.openxmlformats.org/officeDocument/2006/relationships">
  <rcc rId="12337" sId="5" numFmtId="4">
    <nc r="O33">
      <v>5.57</v>
    </nc>
  </rcc>
  <rcc rId="12338" sId="5" numFmtId="4">
    <nc r="O32">
      <v>6.05</v>
    </nc>
  </rcc>
  <rcc rId="12339" sId="5" numFmtId="4">
    <nc r="O31">
      <v>6.14</v>
    </nc>
  </rcc>
  <rcc rId="12340" sId="5" numFmtId="4">
    <nc r="O35">
      <v>6.68</v>
    </nc>
  </rcc>
  <rcc rId="12341" sId="5" numFmtId="4">
    <nc r="O34">
      <v>7.36</v>
    </nc>
  </rcc>
</revisions>
</file>

<file path=xl/revisions/revisionLog15211.xml><?xml version="1.0" encoding="utf-8"?>
<revisions xmlns="http://schemas.openxmlformats.org/spreadsheetml/2006/main" xmlns:r="http://schemas.openxmlformats.org/officeDocument/2006/relationships">
  <rcc rId="12296" sId="6" numFmtId="4">
    <nc r="O21">
      <v>3.83</v>
    </nc>
  </rcc>
  <rcc rId="12297" sId="6" numFmtId="4">
    <nc r="O22">
      <v>4.1500000000000004</v>
    </nc>
  </rcc>
  <rcc rId="12298" sId="6" numFmtId="4">
    <nc r="O23">
      <v>5.05</v>
    </nc>
  </rcc>
  <rcc rId="12299" sId="6" numFmtId="4">
    <nc r="O24">
      <v>4.6900000000000004</v>
    </nc>
  </rcc>
  <rcc rId="12300" sId="6" numFmtId="4">
    <nc r="O25">
      <v>4.2</v>
    </nc>
  </rcc>
  <rcc rId="12301" sId="6" numFmtId="4">
    <nc r="R21">
      <v>11.5</v>
    </nc>
  </rcc>
  <rcc rId="12302" sId="6" numFmtId="4">
    <nc r="R22">
      <v>6.4</v>
    </nc>
  </rcc>
  <rcc rId="12303" sId="6" numFmtId="4">
    <nc r="R23">
      <v>11.2</v>
    </nc>
  </rcc>
  <rcc rId="12304" sId="6" numFmtId="4">
    <nc r="R24">
      <v>9.5</v>
    </nc>
  </rcc>
  <rcc rId="12305" sId="6" numFmtId="4">
    <nc r="R25">
      <v>7</v>
    </nc>
  </rcc>
</revisions>
</file>

<file path=xl/revisions/revisionLog152111.xml><?xml version="1.0" encoding="utf-8"?>
<revisions xmlns="http://schemas.openxmlformats.org/spreadsheetml/2006/main" xmlns:r="http://schemas.openxmlformats.org/officeDocument/2006/relationships">
  <rcc rId="12291" sId="4" numFmtId="4">
    <nc r="E22">
      <v>6.25</v>
    </nc>
  </rcc>
  <rcc rId="12292" sId="4" numFmtId="4">
    <nc r="E26">
      <v>10.25</v>
    </nc>
  </rcc>
  <rcc rId="12293" sId="4" numFmtId="4">
    <nc r="E25">
      <v>12.5</v>
    </nc>
  </rcc>
  <rcc rId="12294" sId="4" numFmtId="4">
    <nc r="E24">
      <v>15</v>
    </nc>
  </rcc>
  <rcc rId="12295" sId="4" numFmtId="4">
    <nc r="E23">
      <v>15.25</v>
    </nc>
  </rcc>
</revisions>
</file>

<file path=xl/revisions/revisionLog1521111.xml><?xml version="1.0" encoding="utf-8"?>
<revisions xmlns="http://schemas.openxmlformats.org/spreadsheetml/2006/main" xmlns:r="http://schemas.openxmlformats.org/officeDocument/2006/relationships">
  <rcc rId="12164" sId="2" numFmtId="4">
    <nc r="D26">
      <v>16.25</v>
    </nc>
  </rcc>
  <rcc rId="12165" sId="2" numFmtId="4">
    <nc r="D22">
      <v>17</v>
    </nc>
  </rcc>
  <rcc rId="12166" sId="2" numFmtId="4">
    <nc r="D24">
      <v>16.5</v>
    </nc>
  </rcc>
  <rcc rId="12167" sId="2" numFmtId="4">
    <nc r="D23">
      <v>17.5</v>
    </nc>
  </rcc>
  <rcc rId="12168" sId="2" numFmtId="4">
    <nc r="D25">
      <v>16.5</v>
    </nc>
  </rcc>
</revisions>
</file>

<file path=xl/revisions/revisionLog1522.xml><?xml version="1.0" encoding="utf-8"?>
<revisions xmlns="http://schemas.openxmlformats.org/spreadsheetml/2006/main" xmlns:r="http://schemas.openxmlformats.org/officeDocument/2006/relationships">
  <rcc rId="12371" sId="5" numFmtId="4">
    <nc r="R32">
      <v>7.1</v>
    </nc>
  </rcc>
  <rcc rId="12372" sId="5" numFmtId="4">
    <nc r="R33">
      <v>6.05</v>
    </nc>
  </rcc>
  <rcc rId="12373" sId="5" numFmtId="4">
    <nc r="R35">
      <v>4.4000000000000004</v>
    </nc>
  </rcc>
  <rcc rId="12374" sId="5" numFmtId="4">
    <nc r="R31">
      <v>5.8</v>
    </nc>
  </rcc>
  <rcc rId="12375" sId="5" numFmtId="4">
    <nc r="R34">
      <v>30</v>
    </nc>
  </rcc>
</revisions>
</file>

<file path=xl/revisions/revisionLog153.xml><?xml version="1.0" encoding="utf-8"?>
<revisions xmlns="http://schemas.openxmlformats.org/spreadsheetml/2006/main" xmlns:r="http://schemas.openxmlformats.org/officeDocument/2006/relationships">
  <rcc rId="12401" sId="4">
    <nc r="L11">
      <v>5.5</v>
    </nc>
  </rcc>
  <rcc rId="12402" sId="4">
    <nc r="L12">
      <v>5.5</v>
    </nc>
  </rcc>
  <rcc rId="12403" sId="4">
    <nc r="L13">
      <v>6</v>
    </nc>
  </rcc>
  <rcc rId="12404" sId="4">
    <nc r="L14">
      <v>5.5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>
  <rcc rId="12449" sId="2" numFmtId="4">
    <nc r="R23">
      <v>7.3</v>
    </nc>
  </rcc>
  <rcc rId="12450" sId="2" numFmtId="4">
    <nc r="R22">
      <v>5.35</v>
    </nc>
  </rcc>
  <rcc rId="12451" sId="2" numFmtId="4">
    <nc r="R24">
      <v>4.55</v>
    </nc>
  </rcc>
  <rcc rId="12452" sId="2" numFmtId="4">
    <nc r="R21">
      <v>5.2</v>
    </nc>
  </rcc>
  <rcc rId="12453" sId="2" numFmtId="4">
    <nc r="R25">
      <v>4.25</v>
    </nc>
  </rcc>
</revisions>
</file>

<file path=xl/revisions/revisionLog161.xml><?xml version="1.0" encoding="utf-8"?>
<revisions xmlns="http://schemas.openxmlformats.org/spreadsheetml/2006/main" xmlns:r="http://schemas.openxmlformats.org/officeDocument/2006/relationships">
  <rcc rId="12187" sId="2" numFmtId="4">
    <nc r="D32">
      <v>13.75</v>
    </nc>
  </rcc>
  <rcc rId="12188" sId="2" numFmtId="4">
    <nc r="D36">
      <v>16</v>
    </nc>
  </rcc>
  <rcc rId="12189" sId="2" numFmtId="4">
    <nc r="D34">
      <v>16.5</v>
    </nc>
  </rcc>
  <rcc rId="12190" sId="2" numFmtId="4">
    <nc r="D35">
      <v>17</v>
    </nc>
  </rcc>
  <rcc rId="12191" sId="2" numFmtId="4">
    <nc r="D33">
      <v>17.5</v>
    </nc>
  </rcc>
</revisions>
</file>

<file path=xl/revisions/revisionLog1611.xml><?xml version="1.0" encoding="utf-8"?>
<revisions xmlns="http://schemas.openxmlformats.org/spreadsheetml/2006/main" xmlns:r="http://schemas.openxmlformats.org/officeDocument/2006/relationships">
  <rcc rId="12159" sId="2" numFmtId="4">
    <nc r="E63">
      <v>13.75</v>
    </nc>
  </rcc>
  <rcc rId="12160" sId="2" numFmtId="4">
    <nc r="E66">
      <v>13.75</v>
    </nc>
  </rcc>
  <rcc rId="12161" sId="2" numFmtId="4">
    <nc r="E62">
      <v>14.75</v>
    </nc>
  </rcc>
  <rcc rId="12162" sId="2" numFmtId="4">
    <nc r="E64">
      <v>15.25</v>
    </nc>
  </rcc>
  <rcc rId="12163" sId="2" numFmtId="4">
    <nc r="E65">
      <v>13.25</v>
    </nc>
  </rcc>
</revisions>
</file>

<file path=xl/revisions/revisionLog16111.xml><?xml version="1.0" encoding="utf-8"?>
<revisions xmlns="http://schemas.openxmlformats.org/spreadsheetml/2006/main" xmlns:r="http://schemas.openxmlformats.org/officeDocument/2006/relationships">
  <rcc rId="11959" sId="2">
    <nc r="B72" t="inlineStr">
      <is>
        <t>Burkey, Lilly</t>
      </is>
    </nc>
  </rcc>
  <rcc rId="11960" sId="2">
    <nc r="B73" t="inlineStr">
      <is>
        <t>Berardi, Juana</t>
      </is>
    </nc>
  </rcc>
  <rcc rId="11961" sId="2">
    <nc r="B74" t="inlineStr">
      <is>
        <t>Hoffmann Annika</t>
      </is>
    </nc>
  </rcc>
  <rcc rId="11962" sId="2" xfDxf="1" dxf="1">
    <nc r="B76" t="inlineStr">
      <is>
        <t>Keller Angelina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11963" sId="2">
    <nc r="B75" t="inlineStr">
      <is>
        <t>Sotke, Evelyn</t>
      </is>
    </nc>
  </rcc>
  <rcc rId="11964" sId="2">
    <nc r="C72">
      <v>7</v>
    </nc>
  </rcc>
  <rcc rId="11965" sId="2">
    <nc r="C73">
      <v>7</v>
    </nc>
  </rcc>
  <rcc rId="11966" sId="2">
    <nc r="C74">
      <v>7</v>
    </nc>
  </rcc>
  <rcc rId="11967" sId="2">
    <nc r="C75">
      <v>9</v>
    </nc>
  </rcc>
  <rcc rId="11968" sId="2">
    <nc r="C76">
      <v>9</v>
    </nc>
  </rcc>
  <rcc rId="11969" sId="2">
    <nc r="N71" t="inlineStr">
      <is>
        <t>Burkey, Lilly</t>
      </is>
    </nc>
  </rcc>
  <rcc rId="11970" sId="2">
    <nc r="N72" t="inlineStr">
      <is>
        <t>Berardi, Juana</t>
      </is>
    </nc>
  </rcc>
  <rcc rId="11971" sId="2">
    <nc r="N73" t="inlineStr">
      <is>
        <t>Hoffmann Annika</t>
      </is>
    </nc>
  </rcc>
  <rcc rId="11972" sId="2">
    <nc r="N74" t="inlineStr">
      <is>
        <t>Sotke, Evelyn</t>
      </is>
    </nc>
  </rcc>
  <rcc rId="11973" sId="2">
    <nc r="N75" t="inlineStr">
      <is>
        <t>Keller Angelina</t>
      </is>
    </nc>
  </rcc>
  <rcc rId="11974" sId="2">
    <nc r="Q71" t="inlineStr">
      <is>
        <t>Burkey, Lilly</t>
      </is>
    </nc>
  </rcc>
  <rcc rId="11975" sId="2">
    <nc r="Q72" t="inlineStr">
      <is>
        <t>Berardi, Juana</t>
      </is>
    </nc>
  </rcc>
  <rcc rId="11976" sId="2">
    <nc r="Q73" t="inlineStr">
      <is>
        <t>Hoffmann Annika</t>
      </is>
    </nc>
  </rcc>
  <rcc rId="11977" sId="2">
    <nc r="Q74" t="inlineStr">
      <is>
        <t>Sotke, Evelyn</t>
      </is>
    </nc>
  </rcc>
  <rcc rId="11978" sId="2">
    <nc r="Q75" t="inlineStr">
      <is>
        <t>Keller Angelina</t>
      </is>
    </nc>
  </rcc>
</revisions>
</file>

<file path=xl/revisions/revisionLog162.xml><?xml version="1.0" encoding="utf-8"?>
<revisions xmlns="http://schemas.openxmlformats.org/spreadsheetml/2006/main" xmlns:r="http://schemas.openxmlformats.org/officeDocument/2006/relationships">
  <rcc rId="12391" sId="4" numFmtId="4">
    <nc r="R41">
      <v>7.65</v>
    </nc>
  </rcc>
  <rcc rId="12392" sId="4" numFmtId="4">
    <nc r="R42">
      <v>5.2</v>
    </nc>
  </rcc>
  <rcc rId="12393" sId="4" numFmtId="4">
    <nc r="R43">
      <v>10.4</v>
    </nc>
  </rcc>
  <rcc rId="12394" sId="4" numFmtId="4">
    <nc r="R44">
      <v>6.1</v>
    </nc>
  </rcc>
  <rcc rId="12395" sId="4" numFmtId="4">
    <nc r="R45">
      <v>5.25</v>
    </nc>
  </rcc>
</revisions>
</file>

<file path=xl/revisions/revisionLog1621.xml><?xml version="1.0" encoding="utf-8"?>
<revisions xmlns="http://schemas.openxmlformats.org/spreadsheetml/2006/main" xmlns:r="http://schemas.openxmlformats.org/officeDocument/2006/relationships">
  <rcc rId="12321" sId="5" numFmtId="4">
    <nc r="R41">
      <v>4.75</v>
    </nc>
  </rcc>
  <rcc rId="12322" sId="5" numFmtId="4">
    <nc r="R42">
      <v>5.6</v>
    </nc>
  </rcc>
  <rcc rId="12323" sId="5" numFmtId="4">
    <nc r="R43">
      <v>4.8</v>
    </nc>
  </rcc>
  <rcc rId="12324" sId="5" numFmtId="4">
    <nc r="R44">
      <v>5.6</v>
    </nc>
  </rcc>
  <rcc rId="12325" sId="5" xfDxf="1" dxf="1">
    <oc r="N45" t="inlineStr">
      <is>
        <t>Vujicic, Maya</t>
      </is>
    </oc>
    <nc r="N45" t="inlineStr">
      <is>
        <t>Mosthaf, Rosa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2326" sId="5" xfDxf="1" dxf="1">
    <oc r="Q45" t="inlineStr">
      <is>
        <t>Vujicic, Maya</t>
      </is>
    </oc>
    <nc r="Q45" t="inlineStr">
      <is>
        <t>Mosthaf, Rosa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2327" sId="5" numFmtId="4">
    <nc r="R45">
      <v>8.4</v>
    </nc>
  </rcc>
  <rcc rId="12328" sId="5" numFmtId="4">
    <nc r="O41">
      <v>5.61</v>
    </nc>
  </rcc>
  <rcc rId="12329" sId="5" numFmtId="4">
    <nc r="O42">
      <v>5.76</v>
    </nc>
  </rcc>
  <rcc rId="12330" sId="5" numFmtId="4">
    <nc r="O43">
      <v>5.61</v>
    </nc>
  </rcc>
  <rcc rId="12331" sId="5" numFmtId="4">
    <nc r="O44">
      <v>5.57</v>
    </nc>
  </rcc>
  <rcc rId="12332" sId="5" numFmtId="4">
    <nc r="O45">
      <v>5.47</v>
    </nc>
  </rcc>
  <rcc rId="12333" sId="2">
    <nc r="L11">
      <v>5.5</v>
    </nc>
  </rcc>
  <rcc rId="12334" sId="2">
    <nc r="L12">
      <v>5.5</v>
    </nc>
  </rcc>
  <rcc rId="12335" sId="2">
    <nc r="L13">
      <v>5.5</v>
    </nc>
  </rcc>
  <rcc rId="12336" sId="2">
    <nc r="L14">
      <v>6</v>
    </nc>
  </rcc>
</revisions>
</file>

<file path=xl/revisions/revisionLog16211.xml><?xml version="1.0" encoding="utf-8"?>
<revisions xmlns="http://schemas.openxmlformats.org/spreadsheetml/2006/main" xmlns:r="http://schemas.openxmlformats.org/officeDocument/2006/relationships">
  <rcc rId="12209" sId="2">
    <nc r="L61">
      <v>5.25</v>
    </nc>
  </rcc>
  <rcc rId="12210" sId="2">
    <nc r="L62">
      <v>5</v>
    </nc>
  </rcc>
  <rcc rId="12211" sId="2">
    <nc r="L63">
      <v>5.25</v>
    </nc>
  </rcc>
  <rcc rId="12212" sId="2">
    <nc r="L64">
      <v>4.5</v>
    </nc>
  </rcc>
</revisions>
</file>

<file path=xl/revisions/revisionLog1622.xml><?xml version="1.0" encoding="utf-8"?>
<revisions xmlns="http://schemas.openxmlformats.org/spreadsheetml/2006/main" xmlns:r="http://schemas.openxmlformats.org/officeDocument/2006/relationships">
  <rcc rId="12386" sId="4" numFmtId="4">
    <nc r="O41">
      <v>4.83</v>
    </nc>
  </rcc>
  <rcc rId="12387" sId="4" numFmtId="4">
    <nc r="O42">
      <v>4.58</v>
    </nc>
  </rcc>
  <rcc rId="12388" sId="4" numFmtId="4">
    <nc r="O43">
      <v>4.5</v>
    </nc>
  </rcc>
  <rcc rId="12389" sId="4" numFmtId="4">
    <nc r="O44">
      <v>6.41</v>
    </nc>
  </rcc>
  <rcc rId="12390" sId="4" numFmtId="4">
    <nc r="O45">
      <v>5.16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>
  <rcc rId="12478" sId="2" numFmtId="4">
    <nc r="R34">
      <v>5.15</v>
    </nc>
  </rcc>
  <rcc rId="12479" sId="2" numFmtId="4">
    <nc r="R31">
      <v>4.7</v>
    </nc>
  </rcc>
  <rcc rId="12480" sId="2" numFmtId="4">
    <nc r="R35">
      <v>4.1500000000000004</v>
    </nc>
  </rcc>
  <rcc rId="12481" sId="2" numFmtId="4">
    <nc r="R33">
      <v>4.3</v>
    </nc>
  </rcc>
  <rcc rId="12482" sId="2" numFmtId="4">
    <nc r="R32">
      <v>3.65</v>
    </nc>
  </rcc>
  <rcc rId="12483" sId="2" numFmtId="4">
    <nc r="R14">
      <v>8.85</v>
    </nc>
  </rcc>
  <rcc rId="12484" sId="2" numFmtId="4">
    <nc r="R13">
      <v>4.1500000000000004</v>
    </nc>
  </rcc>
  <rcc rId="12485" sId="2" numFmtId="4">
    <nc r="R15">
      <v>4.7</v>
    </nc>
  </rcc>
  <rcc rId="12486" sId="2" numFmtId="4">
    <nc r="R12">
      <v>3.8</v>
    </nc>
  </rcc>
  <rcc rId="12487" sId="2" numFmtId="4">
    <nc r="R11">
      <v>3.2</v>
    </nc>
  </rcc>
</revisions>
</file>

<file path=xl/revisions/revisionLog171.xml><?xml version="1.0" encoding="utf-8"?>
<revisions xmlns="http://schemas.openxmlformats.org/spreadsheetml/2006/main" xmlns:r="http://schemas.openxmlformats.org/officeDocument/2006/relationships">
  <rcc rId="12228" sId="2">
    <nc r="L51">
      <v>5</v>
    </nc>
  </rcc>
  <rcc rId="12229" sId="2">
    <nc r="L52">
      <v>5</v>
    </nc>
  </rcc>
  <rcc rId="12230" sId="2">
    <nc r="L53">
      <v>5.5</v>
    </nc>
  </rcc>
  <rcc rId="12231" sId="2">
    <nc r="L54">
      <v>5</v>
    </nc>
  </rcc>
</revisions>
</file>

<file path=xl/revisions/revisionLog1711.xml><?xml version="1.0" encoding="utf-8"?>
<revisions xmlns="http://schemas.openxmlformats.org/spreadsheetml/2006/main" xmlns:r="http://schemas.openxmlformats.org/officeDocument/2006/relationships">
  <rcc rId="12204" sId="2" numFmtId="4">
    <nc r="D15">
      <v>16.75</v>
    </nc>
  </rcc>
  <rcc rId="12205" sId="2" numFmtId="4">
    <nc r="D14">
      <v>16.5</v>
    </nc>
  </rcc>
  <rcc rId="12206" sId="2" numFmtId="4">
    <nc r="D16">
      <v>16</v>
    </nc>
  </rcc>
  <rcc rId="12207" sId="2" numFmtId="4">
    <nc r="D13">
      <v>17</v>
    </nc>
  </rcc>
  <rcc rId="12208" sId="2" numFmtId="4">
    <nc r="D12">
      <v>17.5</v>
    </nc>
  </rcc>
</revisions>
</file>

<file path=xl/revisions/revisionLog17111.xml><?xml version="1.0" encoding="utf-8"?>
<revisions xmlns="http://schemas.openxmlformats.org/spreadsheetml/2006/main" xmlns:r="http://schemas.openxmlformats.org/officeDocument/2006/relationships">
  <rcc rId="12030" sId="5">
    <oc r="L44">
      <v>1</v>
    </oc>
    <nc r="L44"/>
  </rcc>
</revisions>
</file>

<file path=xl/revisions/revisionLog171111.xml><?xml version="1.0" encoding="utf-8"?>
<revisions xmlns="http://schemas.openxmlformats.org/spreadsheetml/2006/main" xmlns:r="http://schemas.openxmlformats.org/officeDocument/2006/relationships">
  <rcc rId="12000" sId="5">
    <nc r="N31" t="inlineStr">
      <is>
        <t>Uzun, Aleyna</t>
      </is>
    </nc>
  </rcc>
  <rcc rId="12001" sId="5">
    <nc r="N32" t="inlineStr">
      <is>
        <t>Barleben, Diana</t>
      </is>
    </nc>
  </rcc>
  <rcc rId="12002" sId="5">
    <nc r="N33" t="inlineStr">
      <is>
        <t>Engelbrecht, Kilun</t>
      </is>
    </nc>
  </rcc>
  <rcc rId="12003" sId="5">
    <nc r="N34" t="inlineStr">
      <is>
        <t>Hammer, Elric</t>
      </is>
    </nc>
  </rcc>
  <rcc rId="12004" sId="5">
    <nc r="N35" t="inlineStr">
      <is>
        <t>Krawtschenko, Florian</t>
      </is>
    </nc>
  </rcc>
  <rcc rId="12005" sId="5">
    <nc r="Q31" t="inlineStr">
      <is>
        <t>Uzun, Aleyna</t>
      </is>
    </nc>
  </rcc>
  <rcc rId="12006" sId="5">
    <nc r="Q32" t="inlineStr">
      <is>
        <t>Barleben, Diana</t>
      </is>
    </nc>
  </rcc>
  <rcc rId="12007" sId="5">
    <nc r="Q33" t="inlineStr">
      <is>
        <t>Engelbrecht, Kilun</t>
      </is>
    </nc>
  </rcc>
  <rcc rId="12008" sId="5">
    <nc r="Q34" t="inlineStr">
      <is>
        <t>Hammer, Elric</t>
      </is>
    </nc>
  </rcc>
  <rcc rId="12009" sId="5">
    <nc r="Q35" t="inlineStr">
      <is>
        <t>Krawtschenko, Florian</t>
      </is>
    </nc>
  </rcc>
  <rcc rId="12010" sId="6" xfDxf="1" dxf="1">
    <nc r="B32" t="inlineStr">
      <is>
        <t>Gerst Laurin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medium">
          <color indexed="64"/>
        </top>
        <bottom style="thin">
          <color indexed="64"/>
        </bottom>
      </border>
      <protection locked="0"/>
    </ndxf>
  </rcc>
  <rcc rId="12011" sId="6" xfDxf="1" dxf="1">
    <nc r="C32">
      <v>10</v>
    </nc>
    <ndxf>
      <font>
        <sz val="22"/>
        <name val="Arial Narrow"/>
        <scheme val="none"/>
      </font>
      <alignment horizont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12012" sId="6" xfDxf="1" dxf="1">
    <nc r="B33" t="inlineStr">
      <is>
        <t>Gerst Simon</t>
      </is>
    </nc>
    <ndxf>
      <font>
        <b/>
        <sz val="22"/>
        <name val="Arial Narrow"/>
        <scheme val="none"/>
      </font>
      <border outline="0">
        <left style="medium">
          <color indexed="64"/>
        </left>
      </border>
      <protection locked="0"/>
    </ndxf>
  </rcc>
  <rcc rId="12013" sId="6" xfDxf="1" dxf="1">
    <nc r="C33">
      <v>10</v>
    </nc>
    <ndxf>
      <font>
        <sz val="22"/>
        <name val="Arial Narrow"/>
        <scheme val="none"/>
      </font>
      <alignment horizontal="center" readingOrder="0"/>
      <border outline="0">
        <left style="medium">
          <color indexed="64"/>
        </left>
        <right style="medium">
          <color indexed="64"/>
        </right>
      </border>
      <protection locked="0"/>
    </ndxf>
  </rcc>
  <rcc rId="12014" sId="6" xfDxf="1" dxf="1">
    <nc r="B34" t="inlineStr">
      <is>
        <t>Graf Anton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2015" sId="6" xfDxf="1" dxf="1">
    <nc r="C34">
      <v>10</v>
    </nc>
    <ndxf>
      <font>
        <sz val="22"/>
        <name val="Arial Narrow"/>
        <scheme val="none"/>
      </font>
      <alignment horizont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2016" sId="6" xfDxf="1" dxf="1">
    <nc r="B35" t="inlineStr">
      <is>
        <t>Flach Marlon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  <protection locked="0"/>
    </ndxf>
  </rcc>
  <rcc rId="12017" sId="6" xfDxf="1" dxf="1">
    <nc r="C35">
      <v>12</v>
    </nc>
    <ndxf>
      <font>
        <sz val="22"/>
        <name val="Arial Narrow"/>
        <scheme val="none"/>
      </font>
      <alignment horizont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12018" sId="6" xfDxf="1" dxf="1">
    <nc r="B36" t="inlineStr">
      <is>
        <t>Sonntag Ian</t>
      </is>
    </nc>
    <ndxf>
      <font>
        <b/>
        <sz val="22"/>
        <name val="Arial Narrow"/>
        <scheme val="none"/>
      </font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  <protection locked="0"/>
    </ndxf>
  </rcc>
  <rcc rId="12019" sId="6" xfDxf="1" dxf="1">
    <nc r="C36">
      <v>10</v>
    </nc>
    <ndxf>
      <font>
        <sz val="22"/>
        <name val="Arial Narrow"/>
        <scheme val="none"/>
      </font>
      <alignment horizontal="center" readingOrder="0"/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/>
    </ndxf>
  </rcc>
  <rcc rId="12020" sId="6">
    <nc r="N31" t="inlineStr">
      <is>
        <t>Gerst Laurin</t>
      </is>
    </nc>
  </rcc>
  <rcc rId="12021" sId="6">
    <nc r="N32" t="inlineStr">
      <is>
        <t>Gerst Simon</t>
      </is>
    </nc>
  </rcc>
  <rcc rId="12022" sId="6">
    <nc r="N33" t="inlineStr">
      <is>
        <t>Graf Anton</t>
      </is>
    </nc>
  </rcc>
  <rcc rId="12023" sId="6">
    <nc r="N34" t="inlineStr">
      <is>
        <t>Flach Marlon</t>
      </is>
    </nc>
  </rcc>
  <rcc rId="12024" sId="6">
    <nc r="N35" t="inlineStr">
      <is>
        <t>Sonntag Ian</t>
      </is>
    </nc>
  </rcc>
  <rcc rId="12025" sId="6">
    <nc r="Q31" t="inlineStr">
      <is>
        <t>Gerst Laurin</t>
      </is>
    </nc>
  </rcc>
  <rcc rId="12026" sId="6">
    <nc r="Q32" t="inlineStr">
      <is>
        <t>Gerst Simon</t>
      </is>
    </nc>
  </rcc>
  <rcc rId="12027" sId="6">
    <nc r="Q33" t="inlineStr">
      <is>
        <t>Graf Anton</t>
      </is>
    </nc>
  </rcc>
  <rcc rId="12028" sId="6">
    <nc r="Q34" t="inlineStr">
      <is>
        <t>Flach Marlon</t>
      </is>
    </nc>
  </rcc>
  <rcc rId="12029" sId="6">
    <nc r="Q35" t="inlineStr">
      <is>
        <t>Sonntag Ian</t>
      </is>
    </nc>
  </rcc>
</revisions>
</file>

<file path=xl/revisions/revisionLog17112.xml><?xml version="1.0" encoding="utf-8"?>
<revisions xmlns="http://schemas.openxmlformats.org/spreadsheetml/2006/main" xmlns:r="http://schemas.openxmlformats.org/officeDocument/2006/relationships">
  <rcc rId="12031" sId="4">
    <nc r="C42">
      <v>10</v>
    </nc>
  </rcc>
  <rcc rId="12032" sId="4">
    <nc r="C43">
      <v>10</v>
    </nc>
  </rcc>
  <rcc rId="12033" sId="4">
    <nc r="C44">
      <v>11</v>
    </nc>
  </rcc>
  <rcc rId="12034" sId="4">
    <nc r="C45">
      <v>10</v>
    </nc>
  </rcc>
  <rcc rId="12035" sId="4">
    <nc r="C46">
      <v>10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>
  <rcc rId="12534" sId="6" numFmtId="4">
    <nc r="E22">
      <v>9.75</v>
    </nc>
  </rcc>
  <rcc rId="12535" sId="6" numFmtId="4">
    <nc r="E23">
      <v>9.75</v>
    </nc>
  </rcc>
  <rcc rId="12536" sId="6" numFmtId="4">
    <nc r="E24">
      <v>9.5</v>
    </nc>
  </rcc>
  <rcc rId="12537" sId="6" numFmtId="4">
    <nc r="E25">
      <v>8.5</v>
    </nc>
  </rcc>
  <rcc rId="12538" sId="6" numFmtId="4">
    <nc r="E26">
      <v>10.25</v>
    </nc>
  </rcc>
  <rcc rId="12539" sId="5" numFmtId="4">
    <nc r="E26">
      <v>16.75</v>
    </nc>
  </rcc>
  <rcc rId="12540" sId="5" numFmtId="4">
    <nc r="E25">
      <v>17.75</v>
    </nc>
  </rcc>
  <rcc rId="12541" sId="5" numFmtId="4">
    <nc r="E24">
      <v>17.25</v>
    </nc>
  </rcc>
  <rcc rId="12542" sId="5" numFmtId="4">
    <nc r="E23">
      <v>17.75</v>
    </nc>
  </rcc>
  <rcc rId="12543" sId="5" numFmtId="4">
    <nc r="E22">
      <v>18</v>
    </nc>
  </rcc>
</revisions>
</file>

<file path=xl/revisions/revisionLog181.xml><?xml version="1.0" encoding="utf-8"?>
<revisions xmlns="http://schemas.openxmlformats.org/spreadsheetml/2006/main" xmlns:r="http://schemas.openxmlformats.org/officeDocument/2006/relationships">
  <rcc rId="12508" sId="6">
    <nc r="L41">
      <v>4</v>
    </nc>
  </rcc>
  <rcc rId="12509" sId="6">
    <nc r="L42">
      <v>5</v>
    </nc>
  </rcc>
  <rcc rId="12510" sId="6">
    <nc r="L43">
      <v>3.5</v>
    </nc>
  </rcc>
  <rcc rId="12511" sId="6">
    <nc r="L44">
      <v>4</v>
    </nc>
  </rcc>
</revisions>
</file>

<file path=xl/revisions/revisionLog1811.xml><?xml version="1.0" encoding="utf-8"?>
<revisions xmlns="http://schemas.openxmlformats.org/spreadsheetml/2006/main" xmlns:r="http://schemas.openxmlformats.org/officeDocument/2006/relationships">
  <rcc rId="12415" sId="2" numFmtId="4">
    <nc r="R62">
      <v>10.7</v>
    </nc>
  </rcc>
  <rcc rId="12416" sId="2" numFmtId="4">
    <nc r="R65">
      <v>4.4000000000000004</v>
    </nc>
  </rcc>
  <rcc rId="12417" sId="2" numFmtId="4">
    <nc r="R61">
      <v>8.8000000000000007</v>
    </nc>
  </rcc>
  <rcc rId="12418" sId="2" numFmtId="4">
    <nc r="R63">
      <v>6.3</v>
    </nc>
  </rcc>
  <rcc rId="12419" sId="2" numFmtId="4">
    <nc r="R64">
      <v>5.5</v>
    </nc>
  </rcc>
</revisions>
</file>

<file path=xl/revisions/revisionLog18111.xml><?xml version="1.0" encoding="utf-8"?>
<revisions xmlns="http://schemas.openxmlformats.org/spreadsheetml/2006/main" xmlns:r="http://schemas.openxmlformats.org/officeDocument/2006/relationships">
  <rcc rId="12138" sId="5">
    <oc r="B46" t="inlineStr">
      <is>
        <t>Vujicic, Maya</t>
      </is>
    </oc>
    <nc r="B46" t="inlineStr">
      <is>
        <t>Mosthaf, Rosa</t>
      </is>
    </nc>
  </rcc>
  <rcc rId="12139" sId="4">
    <oc r="B22" t="inlineStr">
      <is>
        <t>Vastretzov, Zlata</t>
      </is>
    </oc>
    <nc r="B22" t="inlineStr">
      <is>
        <t>Semar, Lotte</t>
      </is>
    </nc>
  </rcc>
  <rcc rId="12140" sId="2">
    <oc r="B13" t="inlineStr">
      <is>
        <t>Wagner, Emilie</t>
      </is>
    </oc>
    <nc r="B13" t="inlineStr">
      <is>
        <t>Wagner, Emily</t>
      </is>
    </nc>
  </rcc>
</revisions>
</file>

<file path=xl/revisions/revisionLog181111.xml><?xml version="1.0" encoding="utf-8"?>
<revisions xmlns="http://schemas.openxmlformats.org/spreadsheetml/2006/main" xmlns:r="http://schemas.openxmlformats.org/officeDocument/2006/relationships">
  <rcc rId="12051" sId="4">
    <oc r="B32" t="inlineStr">
      <is>
        <t>Heck, Ariane</t>
      </is>
    </oc>
    <nc r="B32"/>
  </rcc>
  <rcc rId="12052" sId="4">
    <oc r="B33" t="inlineStr">
      <is>
        <t>Saxler, Leni</t>
      </is>
    </oc>
    <nc r="B33"/>
  </rcc>
  <rcc rId="12053" sId="4">
    <oc r="B34" t="inlineStr">
      <is>
        <t>Bozanovic, Maja</t>
      </is>
    </oc>
    <nc r="B34"/>
  </rcc>
  <rcc rId="12054" sId="4">
    <oc r="B35" t="inlineStr">
      <is>
        <t>Weiler, Jakob</t>
      </is>
    </oc>
    <nc r="B35"/>
  </rcc>
  <rcc rId="12055" sId="4">
    <oc r="B36" t="inlineStr">
      <is>
        <t>Lamberty, Andre</t>
      </is>
    </oc>
    <nc r="B36"/>
  </rcc>
  <rcc rId="12056" sId="4">
    <oc r="C32">
      <v>10</v>
    </oc>
    <nc r="C32"/>
  </rcc>
  <rcc rId="12057" sId="4">
    <oc r="C33">
      <v>9</v>
    </oc>
    <nc r="C33"/>
  </rcc>
  <rcc rId="12058" sId="4">
    <oc r="C34">
      <v>9</v>
    </oc>
    <nc r="C34"/>
  </rcc>
  <rcc rId="12059" sId="4">
    <oc r="C35">
      <v>11</v>
    </oc>
    <nc r="C35"/>
  </rcc>
  <rcc rId="12060" sId="4">
    <oc r="C36">
      <v>10</v>
    </oc>
    <nc r="C36"/>
  </rcc>
  <rcc rId="12061" sId="4" numFmtId="4">
    <nc r="D32">
      <v>1</v>
    </nc>
  </rcc>
  <rcc rId="12062" sId="4" numFmtId="4">
    <nc r="E32">
      <v>1</v>
    </nc>
  </rcc>
  <rcc rId="12063" sId="4" numFmtId="4">
    <nc r="D33">
      <v>1</v>
    </nc>
  </rcc>
  <rcc rId="12064" sId="4" numFmtId="4">
    <nc r="E33">
      <v>1</v>
    </nc>
  </rcc>
  <rcc rId="12065" sId="4" numFmtId="4">
    <nc r="D34">
      <v>1</v>
    </nc>
  </rcc>
  <rcc rId="12066" sId="4" numFmtId="4">
    <nc r="E34">
      <v>1</v>
    </nc>
  </rcc>
  <rcc rId="12067" sId="4" numFmtId="4">
    <nc r="D35">
      <v>1</v>
    </nc>
  </rcc>
  <rcc rId="12068" sId="4" numFmtId="4">
    <nc r="E35">
      <v>1</v>
    </nc>
  </rcc>
  <rcc rId="12069" sId="4" numFmtId="4">
    <nc r="D36">
      <v>1</v>
    </nc>
  </rcc>
  <rcc rId="12070" sId="4" numFmtId="4">
    <nc r="E36">
      <v>1</v>
    </nc>
  </rcc>
  <rcc rId="12071" sId="6" numFmtId="4">
    <nc r="D12">
      <v>1</v>
    </nc>
  </rcc>
  <rcc rId="12072" sId="6" odxf="1" dxf="1" numFmtId="4">
    <nc r="E12">
      <v>1</v>
    </nc>
    <odxf>
      <border outline="0">
        <left style="thin">
          <color indexed="64"/>
        </left>
        <right style="thick">
          <color indexed="64"/>
        </right>
        <top style="thick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medium">
          <color indexed="64"/>
        </top>
        <bottom style="dashed">
          <color indexed="64"/>
        </bottom>
      </border>
    </ndxf>
  </rcc>
  <rcc rId="12073" sId="6" numFmtId="4">
    <nc r="D13">
      <v>1</v>
    </nc>
  </rcc>
  <rcc rId="12074" sId="6" odxf="1" dxf="1" numFmtId="4">
    <nc r="E13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12075" sId="6" numFmtId="4">
    <nc r="D14">
      <v>1</v>
    </nc>
  </rcc>
  <rcc rId="12076" sId="6" odxf="1" dxf="1" numFmtId="4">
    <nc r="E14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12077" sId="6" numFmtId="4">
    <nc r="D15">
      <v>1</v>
    </nc>
  </rcc>
  <rcc rId="12078" sId="6" odxf="1" dxf="1" numFmtId="4">
    <nc r="E15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</border>
    </odxf>
    <ndxf>
      <border outline="0">
        <left/>
        <right style="dashed">
          <color indexed="64"/>
        </right>
        <top style="dashed">
          <color indexed="64"/>
        </top>
        <bottom style="dashed">
          <color indexed="64"/>
        </bottom>
      </border>
    </ndxf>
  </rcc>
  <rcc rId="12079" sId="6" numFmtId="4">
    <nc r="D16">
      <v>1</v>
    </nc>
  </rcc>
  <rcc rId="12080" sId="6" odxf="1" dxf="1" numFmtId="4">
    <nc r="E16">
      <v>1</v>
    </nc>
    <odxf>
      <border outline="0">
        <left style="thin">
          <color indexed="64"/>
        </left>
        <right style="thick">
          <color indexed="64"/>
        </right>
        <top style="thin">
          <color indexed="64"/>
        </top>
        <bottom/>
      </border>
    </odxf>
    <ndxf>
      <border outline="0">
        <left/>
        <right style="dashed">
          <color indexed="64"/>
        </right>
        <top style="dashed">
          <color indexed="64"/>
        </top>
        <bottom style="medium">
          <color indexed="64"/>
        </bottom>
      </border>
    </ndxf>
  </rcc>
  <rcc rId="12081" sId="6">
    <oc r="B12" t="inlineStr">
      <is>
        <t>Wartner, Celina</t>
      </is>
    </oc>
    <nc r="B12"/>
  </rcc>
  <rcc rId="12082" sId="6">
    <oc r="B13" t="inlineStr">
      <is>
        <t>Schermann, Paul</t>
      </is>
    </oc>
    <nc r="B13"/>
  </rcc>
  <rcc rId="12083" sId="6">
    <oc r="B14" t="inlineStr">
      <is>
        <t>Klöckner, Max</t>
      </is>
    </oc>
    <nc r="B14"/>
  </rcc>
  <rcc rId="12084" sId="6">
    <oc r="B15" t="inlineStr">
      <is>
        <t>Sirbu, Yanis</t>
      </is>
    </oc>
    <nc r="B15"/>
  </rcc>
  <rcc rId="12085" sId="6">
    <oc r="B16" t="inlineStr">
      <is>
        <t>Hoffmann, Tobias</t>
      </is>
    </oc>
    <nc r="B16"/>
  </rcc>
  <rcc rId="12086" sId="6">
    <oc r="N11" t="inlineStr">
      <is>
        <t>Wartner, Celina</t>
      </is>
    </oc>
    <nc r="N11"/>
  </rcc>
  <rcc rId="12087" sId="6">
    <oc r="N12" t="inlineStr">
      <is>
        <t>Schermann, Paul</t>
      </is>
    </oc>
    <nc r="N12"/>
  </rcc>
  <rcc rId="12088" sId="6">
    <oc r="N13" t="inlineStr">
      <is>
        <t>Klöckner, Max</t>
      </is>
    </oc>
    <nc r="N13"/>
  </rcc>
  <rcc rId="12089" sId="6">
    <oc r="N14" t="inlineStr">
      <is>
        <t>Sirbu, Yanis</t>
      </is>
    </oc>
    <nc r="N14"/>
  </rcc>
  <rcc rId="12090" sId="6">
    <oc r="N15" t="inlineStr">
      <is>
        <t>Hoffmann, Tobias</t>
      </is>
    </oc>
    <nc r="N15"/>
  </rcc>
  <rcc rId="12091" sId="6">
    <oc r="Q11" t="inlineStr">
      <is>
        <t>Wartner, Celina</t>
      </is>
    </oc>
    <nc r="Q11"/>
  </rcc>
  <rcc rId="12092" sId="6">
    <oc r="Q12" t="inlineStr">
      <is>
        <t>Schermann, Paul</t>
      </is>
    </oc>
    <nc r="Q12"/>
  </rcc>
  <rcc rId="12093" sId="6">
    <oc r="Q13" t="inlineStr">
      <is>
        <t>Klöckner, Max</t>
      </is>
    </oc>
    <nc r="Q13"/>
  </rcc>
  <rcc rId="12094" sId="6">
    <oc r="Q14" t="inlineStr">
      <is>
        <t>Sirbu, Yanis</t>
      </is>
    </oc>
    <nc r="Q14"/>
  </rcc>
  <rcc rId="12095" sId="6">
    <oc r="Q15" t="inlineStr">
      <is>
        <t>Hoffmann, Tobias</t>
      </is>
    </oc>
    <nc r="Q15"/>
  </rcc>
  <rcc rId="12096" sId="6">
    <nc r="L11">
      <v>1</v>
    </nc>
  </rcc>
  <rcc rId="12097" sId="6">
    <nc r="L12">
      <v>1</v>
    </nc>
  </rcc>
  <rcc rId="12098" sId="6">
    <nc r="L13">
      <v>1</v>
    </nc>
  </rcc>
  <rcc rId="12099" sId="6">
    <nc r="L14">
      <v>1</v>
    </nc>
  </rcc>
  <rcc rId="12100" sId="6" numFmtId="4">
    <nc r="O11">
      <v>1</v>
    </nc>
  </rcc>
  <rcc rId="12101" sId="6" numFmtId="4">
    <nc r="O13">
      <v>1</v>
    </nc>
  </rcc>
  <rcc rId="12102" sId="6" numFmtId="4">
    <nc r="O14">
      <v>1</v>
    </nc>
  </rcc>
  <rcc rId="12103" sId="6" numFmtId="4">
    <nc r="O15">
      <v>1</v>
    </nc>
  </rcc>
  <rcc rId="12104" sId="6" numFmtId="4">
    <nc r="O12">
      <v>1</v>
    </nc>
  </rcc>
  <rcc rId="12105" sId="6" numFmtId="4">
    <nc r="R11">
      <v>80</v>
    </nc>
  </rcc>
  <rcc rId="12106" sId="6" numFmtId="4">
    <nc r="R12">
      <v>80</v>
    </nc>
  </rcc>
  <rcc rId="12107" sId="6" numFmtId="4">
    <nc r="R13">
      <v>80</v>
    </nc>
  </rcc>
  <rcc rId="12108" sId="6" numFmtId="4">
    <nc r="R14">
      <v>80</v>
    </nc>
  </rcc>
  <rcc rId="12109" sId="6" numFmtId="4">
    <nc r="R15">
      <v>80</v>
    </nc>
  </rcc>
  <rcc rId="12110" sId="6">
    <nc r="U11">
      <v>600</v>
    </nc>
  </rcc>
  <rcc rId="12111" sId="6">
    <oc r="B10" t="inlineStr">
      <is>
        <t>Grundschule Laufeld</t>
      </is>
    </oc>
    <nc r="B10"/>
  </rcc>
  <rcc rId="12112" sId="4">
    <oc r="N31" t="inlineStr">
      <is>
        <t>Heck, Ariane</t>
      </is>
    </oc>
    <nc r="N31"/>
  </rcc>
  <rcc rId="12113" sId="4">
    <oc r="N32" t="inlineStr">
      <is>
        <t>Saxler, Leni</t>
      </is>
    </oc>
    <nc r="N32"/>
  </rcc>
  <rcc rId="12114" sId="4">
    <oc r="N33" t="inlineStr">
      <is>
        <t>Bozanovic, Maja</t>
      </is>
    </oc>
    <nc r="N33"/>
  </rcc>
  <rcc rId="12115" sId="4">
    <oc r="N34" t="inlineStr">
      <is>
        <t>Weiler, Jakob</t>
      </is>
    </oc>
    <nc r="N34"/>
  </rcc>
  <rcc rId="12116" sId="4">
    <oc r="N35" t="inlineStr">
      <is>
        <t>Lamberty, Andre</t>
      </is>
    </oc>
    <nc r="N35"/>
  </rcc>
  <rcc rId="12117" sId="4">
    <oc r="Q31" t="inlineStr">
      <is>
        <t>Heck, Ariane</t>
      </is>
    </oc>
    <nc r="Q31"/>
  </rcc>
  <rcc rId="12118" sId="4">
    <oc r="Q32" t="inlineStr">
      <is>
        <t>Saxler, Leni</t>
      </is>
    </oc>
    <nc r="Q32"/>
  </rcc>
  <rcc rId="12119" sId="4">
    <oc r="Q33" t="inlineStr">
      <is>
        <t>Bozanovic, Maja</t>
      </is>
    </oc>
    <nc r="Q33"/>
  </rcc>
  <rcc rId="12120" sId="4">
    <oc r="Q34" t="inlineStr">
      <is>
        <t>Weiler, Jakob</t>
      </is>
    </oc>
    <nc r="Q34"/>
  </rcc>
  <rcc rId="12121" sId="4">
    <oc r="Q35" t="inlineStr">
      <is>
        <t>Lamberty, Andre</t>
      </is>
    </oc>
    <nc r="Q35"/>
  </rcc>
  <rcc rId="12122" sId="4">
    <nc r="L31">
      <v>1</v>
    </nc>
  </rcc>
  <rcc rId="12123" sId="4">
    <nc r="L32">
      <v>1</v>
    </nc>
  </rcc>
  <rcc rId="12124" sId="4">
    <nc r="L33">
      <v>1</v>
    </nc>
  </rcc>
  <rcc rId="12125" sId="4">
    <nc r="L34">
      <v>1</v>
    </nc>
  </rcc>
  <rcc rId="12126" sId="4" numFmtId="4">
    <nc r="O31">
      <v>1</v>
    </nc>
  </rcc>
  <rcc rId="12127" sId="4" numFmtId="4">
    <nc r="O32">
      <v>1</v>
    </nc>
  </rcc>
  <rcc rId="12128" sId="4" numFmtId="4">
    <nc r="O33">
      <v>1</v>
    </nc>
  </rcc>
  <rcc rId="12129" sId="4" numFmtId="4">
    <nc r="O34">
      <v>1</v>
    </nc>
  </rcc>
  <rcc rId="12130" sId="4" numFmtId="4">
    <nc r="O35">
      <v>1</v>
    </nc>
  </rcc>
  <rcc rId="12131" sId="4" numFmtId="4">
    <nc r="R31">
      <v>80</v>
    </nc>
  </rcc>
  <rcc rId="12132" sId="4" numFmtId="4">
    <nc r="R32">
      <v>80</v>
    </nc>
  </rcc>
  <rcc rId="12133" sId="4" numFmtId="4">
    <nc r="R33">
      <v>80</v>
    </nc>
  </rcc>
  <rcc rId="12134" sId="4" numFmtId="4">
    <nc r="R34">
      <v>80</v>
    </nc>
  </rcc>
  <rcc rId="12135" sId="4" numFmtId="4">
    <nc r="R35">
      <v>80</v>
    </nc>
  </rcc>
  <rcc rId="12136" sId="4">
    <nc r="U31">
      <v>600</v>
    </nc>
  </rcc>
  <rcc rId="12137" sId="4">
    <oc r="B30" t="inlineStr">
      <is>
        <t>Grundschule Laufeld</t>
      </is>
    </oc>
    <nc r="B30"/>
  </rcc>
</revisions>
</file>

<file path=xl/revisions/revisionLog182.xml><?xml version="1.0" encoding="utf-8"?>
<revisions xmlns="http://schemas.openxmlformats.org/spreadsheetml/2006/main" xmlns:r="http://schemas.openxmlformats.org/officeDocument/2006/relationships">
  <rcc rId="12410" sId="2" numFmtId="4">
    <nc r="O22">
      <v>6.06</v>
    </nc>
  </rcc>
  <rcc rId="12411" sId="2" numFmtId="4">
    <nc r="O25">
      <v>6.38</v>
    </nc>
  </rcc>
  <rcc rId="12412" sId="2" numFmtId="4">
    <nc r="O23">
      <v>5.16</v>
    </nc>
  </rcc>
  <rcc rId="12413" sId="2" numFmtId="4">
    <nc r="O21">
      <v>6.77</v>
    </nc>
  </rcc>
  <rcc rId="12414" sId="2" numFmtId="4">
    <nc r="O24">
      <v>5.24</v>
    </nc>
  </rcc>
</revisions>
</file>

<file path=xl/revisions/revisionLog1821.xml><?xml version="1.0" encoding="utf-8"?>
<revisions xmlns="http://schemas.openxmlformats.org/spreadsheetml/2006/main" xmlns:r="http://schemas.openxmlformats.org/officeDocument/2006/relationships">
  <rcc rId="12405" sId="4" numFmtId="4">
    <nc r="E22">
      <v>10.25</v>
    </nc>
  </rcc>
  <rcc rId="12406" sId="4" numFmtId="4">
    <nc r="E26">
      <v>9.25</v>
    </nc>
  </rcc>
  <rcc rId="12407" sId="4" numFmtId="4">
    <nc r="E25">
      <v>12.25</v>
    </nc>
  </rcc>
  <rcc rId="12408" sId="4" numFmtId="4">
    <nc r="E24">
      <v>13</v>
    </nc>
  </rcc>
  <rcc rId="12409" sId="4" numFmtId="4">
    <nc r="E23">
      <v>14.5</v>
    </nc>
  </rcc>
</revisions>
</file>

<file path=xl/revisions/revisionLog18211.xml><?xml version="1.0" encoding="utf-8"?>
<revisions xmlns="http://schemas.openxmlformats.org/spreadsheetml/2006/main" xmlns:r="http://schemas.openxmlformats.org/officeDocument/2006/relationships">
  <rcc rId="12396" sId="4" numFmtId="4">
    <nc r="D42">
      <v>13.25</v>
    </nc>
  </rcc>
  <rcc rId="12397" sId="4" numFmtId="4">
    <nc r="D43">
      <v>13</v>
    </nc>
  </rcc>
  <rcc rId="12398" sId="4" numFmtId="4">
    <nc r="D44">
      <v>12.25</v>
    </nc>
  </rcc>
  <rcc rId="12399" sId="4" numFmtId="4">
    <nc r="D45">
      <v>10.75</v>
    </nc>
  </rcc>
  <rcc rId="12400" sId="4" numFmtId="4">
    <nc r="D46">
      <v>13.75</v>
    </nc>
  </rcc>
</revisions>
</file>

<file path=xl/revisions/revisionLog182111.xml><?xml version="1.0" encoding="utf-8"?>
<revisions xmlns="http://schemas.openxmlformats.org/spreadsheetml/2006/main" xmlns:r="http://schemas.openxmlformats.org/officeDocument/2006/relationships">
  <rcc rId="12155" sId="5">
    <nc r="L21">
      <v>5.75</v>
    </nc>
  </rcc>
  <rcc rId="12156" sId="5">
    <nc r="L22">
      <v>5.5</v>
    </nc>
  </rcc>
  <rcc rId="12157" sId="5">
    <nc r="L23">
      <v>6</v>
    </nc>
  </rcc>
  <rcc rId="12158" sId="5">
    <nc r="L24">
      <v>6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12468" sId="4" numFmtId="4">
    <nc r="E52">
      <v>11.5</v>
    </nc>
  </rcc>
  <rcc rId="12469" sId="4" numFmtId="4">
    <nc r="E53">
      <v>13.5</v>
    </nc>
  </rcc>
  <rcc rId="12470" sId="4" numFmtId="4">
    <nc r="E54">
      <v>13</v>
    </nc>
  </rcc>
  <rcc rId="12471" sId="4" numFmtId="4">
    <nc r="E55">
      <v>12.5</v>
    </nc>
  </rcc>
  <rcc rId="12472" sId="4" numFmtId="4">
    <nc r="E56">
      <v>13.5</v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12439" sId="2" numFmtId="4">
    <nc r="O45">
      <v>5.91</v>
    </nc>
  </rcc>
  <rcc rId="12440" sId="2" numFmtId="4">
    <nc r="O41">
      <v>5.13</v>
    </nc>
  </rcc>
  <rcc rId="12441" sId="2" numFmtId="4">
    <nc r="O44">
      <v>5.78</v>
    </nc>
  </rcc>
  <rcc rId="12442" sId="2" numFmtId="4">
    <nc r="O42">
      <v>5.19</v>
    </nc>
  </rcc>
  <rcc rId="12443" sId="2" numFmtId="4">
    <nc r="O43">
      <v>6.01</v>
    </nc>
  </rcc>
</revisions>
</file>

<file path=xl/revisions/revisionLog1911.xml><?xml version="1.0" encoding="utf-8"?>
<revisions xmlns="http://schemas.openxmlformats.org/spreadsheetml/2006/main" xmlns:r="http://schemas.openxmlformats.org/officeDocument/2006/relationships">
  <rcc rId="12173" sId="5">
    <nc r="L31">
      <v>5</v>
    </nc>
  </rcc>
  <rcc rId="12174" sId="5">
    <nc r="L32">
      <v>4.75</v>
    </nc>
  </rcc>
  <rcc rId="12175" sId="5">
    <nc r="L33">
      <v>5</v>
    </nc>
  </rcc>
  <rcc rId="12176" sId="5">
    <nc r="L34">
      <v>4.5</v>
    </nc>
  </rcc>
</revisions>
</file>

<file path=xl/revisions/revisionLog19111.xml><?xml version="1.0" encoding="utf-8"?>
<revisions xmlns="http://schemas.openxmlformats.org/spreadsheetml/2006/main" xmlns:r="http://schemas.openxmlformats.org/officeDocument/2006/relationships">
  <rcc rId="12151" sId="5">
    <nc r="L41">
      <v>5</v>
    </nc>
  </rcc>
  <rcc rId="12152" sId="5">
    <nc r="L42">
      <v>5.5</v>
    </nc>
  </rcc>
  <rcc rId="12153" sId="5">
    <nc r="L43">
      <v>5.5</v>
    </nc>
  </rcc>
  <rcc rId="12154" sId="5">
    <nc r="L44">
      <v>5.5</v>
    </nc>
  </rcc>
</revisions>
</file>

<file path=xl/revisions/revisionLog192.xml><?xml version="1.0" encoding="utf-8"?>
<revisions xmlns="http://schemas.openxmlformats.org/spreadsheetml/2006/main" xmlns:r="http://schemas.openxmlformats.org/officeDocument/2006/relationships">
  <rcc rId="12434" sId="6" numFmtId="4">
    <nc r="D33">
      <v>13.5</v>
    </nc>
  </rcc>
  <rcc rId="12435" sId="6" numFmtId="4">
    <nc r="D32">
      <v>13.75</v>
    </nc>
  </rcc>
  <rcc rId="12436" sId="6" numFmtId="4">
    <nc r="D34">
      <v>14.5</v>
    </nc>
  </rcc>
  <rcc rId="12437" sId="6" numFmtId="4">
    <nc r="D36">
      <v>14.25</v>
    </nc>
  </rcc>
  <rcc rId="12438" sId="6" numFmtId="4">
    <nc r="D35">
      <v>15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>
  <rcc rId="12425" sId="2" numFmtId="4">
    <nc r="R51">
      <v>6.1</v>
    </nc>
  </rcc>
  <rcc rId="12426" sId="2" numFmtId="4">
    <nc r="R52">
      <v>6.4</v>
    </nc>
  </rcc>
  <rcc rId="12427" sId="2" numFmtId="4">
    <nc r="R53">
      <v>5.65</v>
    </nc>
  </rcc>
  <rcc rId="12428" sId="2" numFmtId="4">
    <nc r="R54">
      <v>8.65</v>
    </nc>
  </rcc>
  <rcc rId="12429" sId="2" numFmtId="4">
    <nc r="R55">
      <v>6.8</v>
    </nc>
  </rcc>
  <rcc rId="12430" sId="4">
    <nc r="L21">
      <v>3.75</v>
    </nc>
  </rcc>
  <rcc rId="12431" sId="4">
    <nc r="L22">
      <v>3.5</v>
    </nc>
  </rcc>
  <rcc rId="12432" sId="4">
    <nc r="L23">
      <v>5</v>
    </nc>
  </rcc>
  <rcc rId="12433" sId="4">
    <nc r="L24">
      <v>4</v>
    </nc>
  </rcc>
</revisions>
</file>

<file path=xl/revisions/revisionLog19211.xml><?xml version="1.0" encoding="utf-8"?>
<revisions xmlns="http://schemas.openxmlformats.org/spreadsheetml/2006/main" xmlns:r="http://schemas.openxmlformats.org/officeDocument/2006/relationships">
  <rcc rId="12420" sId="2" numFmtId="4">
    <nc r="O51">
      <v>5.56</v>
    </nc>
  </rcc>
  <rcc rId="12421" sId="2" numFmtId="4">
    <nc r="O52">
      <v>5.39</v>
    </nc>
  </rcc>
  <rcc rId="12422" sId="2" numFmtId="4">
    <nc r="O53">
      <v>5.05</v>
    </nc>
  </rcc>
  <rcc rId="12423" sId="2" numFmtId="4">
    <nc r="O54">
      <v>5.08</v>
    </nc>
  </rcc>
  <rcc rId="12424" sId="2" numFmtId="4">
    <nc r="O55">
      <v>5.46</v>
    </nc>
  </rcc>
</revisions>
</file>

<file path=xl/revisions/revisionLog192111.xml><?xml version="1.0" encoding="utf-8"?>
<revisions xmlns="http://schemas.openxmlformats.org/spreadsheetml/2006/main" xmlns:r="http://schemas.openxmlformats.org/officeDocument/2006/relationships">
  <rcc rId="12177" sId="4" numFmtId="4">
    <nc r="R51">
      <v>11.45</v>
    </nc>
  </rcc>
  <rcc rId="12178" sId="4" numFmtId="4">
    <nc r="R52">
      <v>7.6</v>
    </nc>
  </rcc>
  <rcc rId="12179" sId="4" numFmtId="4">
    <nc r="R53">
      <v>7.7</v>
    </nc>
  </rcc>
  <rcc rId="12180" sId="4" numFmtId="4">
    <nc r="R54">
      <v>8.3000000000000007</v>
    </nc>
  </rcc>
  <rcc rId="12181" sId="4" numFmtId="4">
    <nc r="R55">
      <v>9.1</v>
    </nc>
  </rcc>
  <rcc rId="12182" sId="4" numFmtId="4">
    <nc r="O51">
      <v>4.51</v>
    </nc>
  </rcc>
  <rcc rId="12183" sId="4" numFmtId="4">
    <nc r="O52">
      <v>5.23</v>
    </nc>
  </rcc>
  <rcc rId="12184" sId="4" numFmtId="4">
    <nc r="O53">
      <v>4.8600000000000003</v>
    </nc>
  </rcc>
  <rcc rId="12185" sId="4" numFmtId="4">
    <nc r="O54">
      <v>4.5999999999999996</v>
    </nc>
  </rcc>
  <rcc rId="12186" sId="4" numFmtId="4">
    <nc r="O55">
      <v>4.5199999999999996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E633A64A_A8F5_4D3D_BBE1_1092D3FCDE54_.wvu.PrintArea" hidden="1" oldHidden="1">
    <formula>'Titelblatt WK IV,1 Mädchen'!$A$1:$I$32</formula>
  </rdn>
  <rdn rId="0" localSheetId="2" customView="1" name="Z_E633A64A_A8F5_4D3D_BBE1_1092D3FCDE54_.wvu.PrintArea" hidden="1" oldHidden="1">
    <formula>'WK_IV,1_Mädchen'!$A$1:$U$244</formula>
  </rdn>
  <rdn rId="0" localSheetId="4" customView="1" name="Z_E633A64A_A8F5_4D3D_BBE1_1092D3FCDE54_.wvu.PrintArea" hidden="1" oldHidden="1">
    <formula>'WK_IV,2_Mädchen'!$A$1:$U$172</formula>
  </rdn>
  <rdn rId="0" localSheetId="5" customView="1" name="Z_E633A64A_A8F5_4D3D_BBE1_1092D3FCDE54_.wvu.PrintArea" hidden="1" oldHidden="1">
    <formula>'WK_IV,1_Jungen'!$A$1:$U$172</formula>
  </rdn>
  <rdn rId="0" localSheetId="5" customView="1" name="Z_E633A64A_A8F5_4D3D_BBE1_1092D3FCDE54_.wvu.Rows" hidden="1" oldHidden="1">
    <formula>'WK_IV,1_Jungen'!$8:$8</formula>
  </rdn>
  <rdn rId="0" localSheetId="6" customView="1" name="Z_E633A64A_A8F5_4D3D_BBE1_1092D3FCDE54_.wvu.PrintArea" hidden="1" oldHidden="1">
    <formula>'WK_IV,2_Jungen'!$A$1:$U$172</formula>
  </rdn>
  <rcv guid="{E633A64A-A8F5-4D3D-BBE1-1092D3FCDE5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382813B-19E6-4F96-958E-35DD97266207}" name="mende" id="-963612471" dateTime="2020-03-05T19:14:55"/>
</user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/>
  <dimension ref="A1:J165"/>
  <sheetViews>
    <sheetView view="pageBreakPreview" zoomScale="87" zoomScaleNormal="85" zoomScaleSheetLayoutView="87" workbookViewId="0">
      <selection activeCell="G2" sqref="G2"/>
    </sheetView>
  </sheetViews>
  <sheetFormatPr baseColWidth="10" defaultColWidth="11.44140625" defaultRowHeight="13.2" x14ac:dyDescent="0.25"/>
  <cols>
    <col min="1" max="1" width="18.6640625" style="3" customWidth="1"/>
    <col min="2" max="2" width="7.44140625" style="3" customWidth="1"/>
    <col min="3" max="3" width="44.88671875" style="3" customWidth="1"/>
    <col min="4" max="4" width="4" style="3" customWidth="1"/>
    <col min="5" max="5" width="16.44140625" style="7" customWidth="1"/>
    <col min="6" max="6" width="14.5546875" style="7" customWidth="1"/>
    <col min="7" max="7" width="11.88671875" style="7" customWidth="1"/>
    <col min="8" max="8" width="10.6640625" style="7" customWidth="1"/>
    <col min="9" max="9" width="16.6640625" style="7" bestFit="1" customWidth="1"/>
    <col min="10" max="10" width="15.44140625" style="3" customWidth="1"/>
    <col min="11" max="16384" width="11.44140625" style="3"/>
  </cols>
  <sheetData>
    <row r="1" spans="2:10" s="6" customFormat="1" ht="24.9" customHeight="1" x14ac:dyDescent="0.4">
      <c r="B1" s="8" t="s">
        <v>35</v>
      </c>
      <c r="D1" s="1"/>
      <c r="E1" s="4"/>
      <c r="F1" s="4"/>
      <c r="G1" s="4"/>
      <c r="H1" s="4"/>
      <c r="I1" s="2">
        <v>43895</v>
      </c>
      <c r="J1" s="3"/>
    </row>
    <row r="2" spans="2:10" ht="24.9" customHeight="1" x14ac:dyDescent="0.4">
      <c r="B2" s="1" t="s">
        <v>173</v>
      </c>
      <c r="D2" s="5"/>
      <c r="E2" s="4"/>
      <c r="F2" s="4"/>
      <c r="G2" s="4"/>
      <c r="H2" s="4"/>
      <c r="I2" s="4"/>
    </row>
    <row r="3" spans="2:10" ht="24.9" customHeight="1" x14ac:dyDescent="0.4">
      <c r="B3" s="1" t="s">
        <v>59</v>
      </c>
      <c r="D3" s="5"/>
      <c r="E3" s="4"/>
      <c r="F3" s="4"/>
      <c r="G3" s="4"/>
      <c r="H3" s="4"/>
    </row>
    <row r="4" spans="2:10" ht="24.9" customHeight="1" x14ac:dyDescent="0.25"/>
    <row r="5" spans="2:10" ht="24.9" customHeight="1" x14ac:dyDescent="0.5">
      <c r="C5" s="115" t="s">
        <v>43</v>
      </c>
    </row>
    <row r="6" spans="2:10" ht="24.9" customHeight="1" x14ac:dyDescent="0.25"/>
    <row r="7" spans="2:10" ht="24.9" customHeight="1" x14ac:dyDescent="0.25"/>
    <row r="8" spans="2:10" s="6" customFormat="1" ht="24.9" customHeight="1" x14ac:dyDescent="0.4">
      <c r="B8" s="9" t="s">
        <v>32</v>
      </c>
      <c r="C8" s="3"/>
      <c r="D8" s="3"/>
      <c r="E8" s="7"/>
      <c r="F8" s="7"/>
      <c r="G8" s="7"/>
      <c r="H8" s="7"/>
      <c r="I8" s="7"/>
      <c r="J8" s="3"/>
    </row>
    <row r="9" spans="2:10" ht="30" customHeight="1" x14ac:dyDescent="0.3">
      <c r="B9" s="133" t="s">
        <v>1</v>
      </c>
      <c r="C9" s="136" t="str">
        <f>'WK_IV,1_Mädchen'!B223</f>
        <v>Hans Purrmann-Gymnasium Speyer</v>
      </c>
      <c r="D9" s="136"/>
      <c r="E9" s="136"/>
      <c r="F9" s="15">
        <f>'WK_IV,1_Mädchen'!G223</f>
        <v>6</v>
      </c>
      <c r="G9" s="134" t="str">
        <f t="shared" ref="G9:G29" si="0">IF(C9=" "," ","Punkte")</f>
        <v>Punkte</v>
      </c>
      <c r="H9" s="3"/>
      <c r="I9" s="3"/>
    </row>
    <row r="10" spans="2:10" ht="30" customHeight="1" x14ac:dyDescent="0.3">
      <c r="B10" s="133" t="s">
        <v>2</v>
      </c>
      <c r="C10" s="136" t="str">
        <f>'WK_IV,1_Mädchen'!B224</f>
        <v>Hannah-Arendt-Gymnasium Haßloch</v>
      </c>
      <c r="D10" s="136"/>
      <c r="E10" s="136"/>
      <c r="F10" s="15">
        <f>'WK_IV,1_Mädchen'!G224</f>
        <v>9</v>
      </c>
      <c r="G10" s="134" t="str">
        <f t="shared" si="0"/>
        <v>Punkte</v>
      </c>
      <c r="H10" s="3"/>
      <c r="I10" s="3"/>
    </row>
    <row r="11" spans="2:10" ht="30" customHeight="1" x14ac:dyDescent="0.3">
      <c r="B11" s="133" t="s">
        <v>3</v>
      </c>
      <c r="C11" s="136" t="str">
        <f>'WK_IV,1_Mädchen'!B225</f>
        <v xml:space="preserve"> </v>
      </c>
      <c r="D11" s="136"/>
      <c r="E11" s="136"/>
      <c r="F11" s="15" t="str">
        <f>'WK_IV,1_Mädchen'!G225</f>
        <v xml:space="preserve"> </v>
      </c>
      <c r="G11" s="134" t="str">
        <f t="shared" si="0"/>
        <v xml:space="preserve"> </v>
      </c>
      <c r="H11" s="3"/>
      <c r="I11" s="3"/>
    </row>
    <row r="12" spans="2:10" ht="30" customHeight="1" x14ac:dyDescent="0.3">
      <c r="B12" s="133" t="s">
        <v>4</v>
      </c>
      <c r="C12" s="136" t="str">
        <f>'WK_IV,1_Mädchen'!B226</f>
        <v>Paul-Schneider-Gymnasium Meisenheim</v>
      </c>
      <c r="D12" s="136"/>
      <c r="E12" s="136"/>
      <c r="F12" s="15">
        <f>'WK_IV,1_Mädchen'!G226</f>
        <v>20</v>
      </c>
      <c r="G12" s="134" t="str">
        <f t="shared" si="0"/>
        <v>Punkte</v>
      </c>
      <c r="H12" s="3"/>
      <c r="I12" s="3"/>
    </row>
    <row r="13" spans="2:10" ht="30" customHeight="1" x14ac:dyDescent="0.3">
      <c r="B13" s="133" t="s">
        <v>10</v>
      </c>
      <c r="C13" s="136" t="str">
        <f>'WK_IV,1_Mädchen'!B227</f>
        <v>Kooperative Gesamtschule St. Matthias Bitburg</v>
      </c>
      <c r="D13" s="136"/>
      <c r="E13" s="136"/>
      <c r="F13" s="15">
        <f>'WK_IV,1_Mädchen'!G227</f>
        <v>21</v>
      </c>
      <c r="G13" s="134" t="str">
        <f t="shared" si="0"/>
        <v>Punkte</v>
      </c>
      <c r="H13" s="3"/>
      <c r="I13" s="3"/>
    </row>
    <row r="14" spans="2:10" ht="30" customHeight="1" x14ac:dyDescent="0.3">
      <c r="B14" s="133" t="s">
        <v>29</v>
      </c>
      <c r="C14" s="136" t="str">
        <f>'WK_IV,1_Mädchen'!B228</f>
        <v xml:space="preserve">Emanuel-Felke-Gymnasium Bad Sobernheim </v>
      </c>
      <c r="D14" s="136"/>
      <c r="E14" s="136"/>
      <c r="F14" s="15">
        <f>'WK_IV,1_Mädchen'!G228</f>
        <v>23</v>
      </c>
      <c r="G14" s="134" t="str">
        <f t="shared" si="0"/>
        <v>Punkte</v>
      </c>
      <c r="H14" s="3"/>
      <c r="I14" s="3"/>
    </row>
    <row r="15" spans="2:10" ht="30" customHeight="1" x14ac:dyDescent="0.3">
      <c r="B15" s="133" t="s">
        <v>30</v>
      </c>
      <c r="C15" s="136" t="str">
        <f>'WK_IV,1_Mädchen'!B229</f>
        <v>IGS Schöneberg-Kübelberg/Waldmohr</v>
      </c>
      <c r="D15" s="136"/>
      <c r="E15" s="136"/>
      <c r="F15" s="15">
        <f>'WK_IV,1_Mädchen'!G229</f>
        <v>24</v>
      </c>
      <c r="G15" s="134" t="str">
        <f t="shared" si="0"/>
        <v>Punkte</v>
      </c>
      <c r="H15" s="3"/>
      <c r="I15" s="3"/>
    </row>
    <row r="16" spans="2:10" ht="30" customHeight="1" x14ac:dyDescent="0.3">
      <c r="B16" s="133" t="s">
        <v>31</v>
      </c>
      <c r="C16" s="136">
        <f>'WK_IV,1_Mädchen'!B230</f>
        <v>0</v>
      </c>
      <c r="D16" s="136"/>
      <c r="E16" s="136"/>
      <c r="F16" s="15">
        <f>'WK_IV,1_Mädchen'!G230</f>
        <v>32</v>
      </c>
      <c r="G16" s="134" t="str">
        <f t="shared" si="0"/>
        <v>Punkte</v>
      </c>
      <c r="H16" s="3"/>
      <c r="I16" s="3"/>
    </row>
    <row r="17" spans="1:9" ht="30" customHeight="1" x14ac:dyDescent="0.3">
      <c r="B17" s="133" t="s">
        <v>37</v>
      </c>
      <c r="C17" s="136" t="str">
        <f>'WK_IV,1_Mädchen'!B231</f>
        <v xml:space="preserve"> </v>
      </c>
      <c r="D17" s="136"/>
      <c r="E17" s="136"/>
      <c r="F17" s="15" t="str">
        <f>'WK_IV,1_Mädchen'!G231</f>
        <v xml:space="preserve"> </v>
      </c>
      <c r="G17" s="134" t="str">
        <f t="shared" si="0"/>
        <v xml:space="preserve"> </v>
      </c>
      <c r="H17" s="3"/>
      <c r="I17" s="3"/>
    </row>
    <row r="18" spans="1:9" ht="24.9" customHeight="1" x14ac:dyDescent="0.3">
      <c r="B18" s="133" t="s">
        <v>38</v>
      </c>
      <c r="C18" s="136" t="str">
        <f>'WK_IV,1_Mädchen'!B232</f>
        <v xml:space="preserve"> </v>
      </c>
      <c r="D18" s="136"/>
      <c r="E18" s="136"/>
      <c r="F18" s="15" t="str">
        <f>'WK_IV,1_Mädchen'!G232</f>
        <v xml:space="preserve"> </v>
      </c>
      <c r="G18" s="134" t="str">
        <f t="shared" si="0"/>
        <v xml:space="preserve"> </v>
      </c>
      <c r="H18" s="3"/>
      <c r="I18" s="3"/>
    </row>
    <row r="19" spans="1:9" ht="24.9" customHeight="1" x14ac:dyDescent="0.3">
      <c r="B19" s="133" t="s">
        <v>44</v>
      </c>
      <c r="C19" s="136" t="str">
        <f>'WK_IV,1_Mädchen'!B233</f>
        <v xml:space="preserve"> </v>
      </c>
      <c r="D19" s="136"/>
      <c r="E19" s="136"/>
      <c r="F19" s="15" t="str">
        <f>'WK_IV,1_Mädchen'!G233</f>
        <v xml:space="preserve"> </v>
      </c>
      <c r="G19" s="134" t="str">
        <f t="shared" si="0"/>
        <v xml:space="preserve"> </v>
      </c>
      <c r="H19" s="3"/>
      <c r="I19" s="3"/>
    </row>
    <row r="20" spans="1:9" ht="30" customHeight="1" x14ac:dyDescent="0.3">
      <c r="A20"/>
      <c r="B20" s="133" t="s">
        <v>45</v>
      </c>
      <c r="C20" s="136" t="str">
        <f>'WK_IV,1_Mädchen'!B234</f>
        <v xml:space="preserve"> </v>
      </c>
      <c r="D20" s="136"/>
      <c r="E20" s="136"/>
      <c r="F20" s="15" t="str">
        <f>'WK_IV,1_Mädchen'!G234</f>
        <v xml:space="preserve"> </v>
      </c>
      <c r="G20" s="134" t="str">
        <f t="shared" si="0"/>
        <v xml:space="preserve"> </v>
      </c>
      <c r="H20" s="3"/>
      <c r="I20" s="3"/>
    </row>
    <row r="21" spans="1:9" ht="30" customHeight="1" x14ac:dyDescent="0.3">
      <c r="A21"/>
      <c r="B21" s="133" t="s">
        <v>46</v>
      </c>
      <c r="C21" s="136" t="str">
        <f>'WK_IV,1_Mädchen'!B235</f>
        <v xml:space="preserve"> </v>
      </c>
      <c r="D21" s="136"/>
      <c r="E21" s="136"/>
      <c r="F21" s="15" t="str">
        <f>'WK_IV,1_Mädchen'!G235</f>
        <v xml:space="preserve"> </v>
      </c>
      <c r="G21" s="134" t="str">
        <f t="shared" si="0"/>
        <v xml:space="preserve"> </v>
      </c>
      <c r="H21" s="3"/>
      <c r="I21" s="3"/>
    </row>
    <row r="22" spans="1:9" ht="30" customHeight="1" x14ac:dyDescent="0.3">
      <c r="A22"/>
      <c r="B22" s="133" t="s">
        <v>47</v>
      </c>
      <c r="C22" s="136" t="str">
        <f>'WK_IV,1_Mädchen'!B236</f>
        <v xml:space="preserve"> </v>
      </c>
      <c r="D22" s="136"/>
      <c r="E22" s="136"/>
      <c r="F22" s="15" t="str">
        <f>'WK_IV,1_Mädchen'!G236</f>
        <v xml:space="preserve"> </v>
      </c>
      <c r="G22" s="134" t="str">
        <f t="shared" si="0"/>
        <v xml:space="preserve"> </v>
      </c>
      <c r="H22" s="3"/>
      <c r="I22" s="3"/>
    </row>
    <row r="23" spans="1:9" ht="30" customHeight="1" x14ac:dyDescent="0.3">
      <c r="A23"/>
      <c r="B23" s="133" t="s">
        <v>48</v>
      </c>
      <c r="C23" s="136" t="str">
        <f>'WK_IV,1_Mädchen'!B237</f>
        <v xml:space="preserve"> </v>
      </c>
      <c r="D23" s="136"/>
      <c r="E23" s="136"/>
      <c r="F23" s="15" t="str">
        <f>'WK_IV,1_Mädchen'!G237</f>
        <v xml:space="preserve"> </v>
      </c>
      <c r="G23" s="134" t="str">
        <f t="shared" si="0"/>
        <v xml:space="preserve"> </v>
      </c>
      <c r="H23" s="3"/>
      <c r="I23" s="3"/>
    </row>
    <row r="24" spans="1:9" ht="30" customHeight="1" x14ac:dyDescent="0.3">
      <c r="A24"/>
      <c r="B24" s="133" t="s">
        <v>49</v>
      </c>
      <c r="C24" s="136" t="str">
        <f>'WK_IV,1_Mädchen'!B238</f>
        <v xml:space="preserve"> </v>
      </c>
      <c r="D24" s="136"/>
      <c r="E24" s="136"/>
      <c r="F24" s="15" t="str">
        <f>'WK_IV,1_Mädchen'!G238</f>
        <v xml:space="preserve"> </v>
      </c>
      <c r="G24" s="134" t="str">
        <f t="shared" si="0"/>
        <v xml:space="preserve"> </v>
      </c>
      <c r="H24" s="3"/>
      <c r="I24" s="3"/>
    </row>
    <row r="25" spans="1:9" ht="24.9" customHeight="1" x14ac:dyDescent="0.3">
      <c r="A25"/>
      <c r="B25" s="133" t="s">
        <v>50</v>
      </c>
      <c r="C25" s="136" t="str">
        <f>'WK_IV,1_Mädchen'!B239</f>
        <v xml:space="preserve"> </v>
      </c>
      <c r="D25" s="136"/>
      <c r="E25" s="136"/>
      <c r="F25" s="15" t="str">
        <f>'WK_IV,1_Mädchen'!G239</f>
        <v xml:space="preserve"> </v>
      </c>
      <c r="G25" s="134" t="str">
        <f t="shared" si="0"/>
        <v xml:space="preserve"> </v>
      </c>
      <c r="H25" s="3"/>
      <c r="I25" s="3"/>
    </row>
    <row r="26" spans="1:9" ht="24.9" customHeight="1" x14ac:dyDescent="0.3">
      <c r="A26"/>
      <c r="B26" s="133" t="s">
        <v>51</v>
      </c>
      <c r="C26" s="136" t="str">
        <f>'WK_IV,1_Mädchen'!B240</f>
        <v xml:space="preserve"> </v>
      </c>
      <c r="D26" s="136"/>
      <c r="E26" s="136"/>
      <c r="F26" s="15" t="str">
        <f>'WK_IV,1_Mädchen'!G240</f>
        <v xml:space="preserve"> </v>
      </c>
      <c r="G26" s="134" t="str">
        <f t="shared" si="0"/>
        <v xml:space="preserve"> </v>
      </c>
      <c r="H26" s="3"/>
      <c r="I26" s="3"/>
    </row>
    <row r="27" spans="1:9" ht="24.9" customHeight="1" x14ac:dyDescent="0.3">
      <c r="A27"/>
      <c r="B27" s="133" t="s">
        <v>52</v>
      </c>
      <c r="C27" s="136" t="str">
        <f>'WK_IV,1_Mädchen'!B241</f>
        <v xml:space="preserve"> </v>
      </c>
      <c r="D27" s="136"/>
      <c r="E27" s="136"/>
      <c r="F27" s="15" t="str">
        <f>'WK_IV,1_Mädchen'!G241</f>
        <v xml:space="preserve"> </v>
      </c>
      <c r="G27" s="134" t="str">
        <f t="shared" si="0"/>
        <v xml:space="preserve"> </v>
      </c>
      <c r="H27" s="3"/>
      <c r="I27" s="3"/>
    </row>
    <row r="28" spans="1:9" ht="24.9" customHeight="1" x14ac:dyDescent="0.3">
      <c r="A28"/>
      <c r="B28" s="133" t="s">
        <v>53</v>
      </c>
      <c r="C28" s="136" t="str">
        <f>'WK_IV,1_Mädchen'!B242</f>
        <v xml:space="preserve"> </v>
      </c>
      <c r="D28" s="136"/>
      <c r="E28" s="136"/>
      <c r="F28" s="15" t="str">
        <f>'WK_IV,1_Mädchen'!G242</f>
        <v xml:space="preserve"> </v>
      </c>
      <c r="G28" s="134" t="str">
        <f t="shared" si="0"/>
        <v xml:space="preserve"> </v>
      </c>
      <c r="H28" s="3"/>
      <c r="I28" s="3"/>
    </row>
    <row r="29" spans="1:9" ht="24.9" customHeight="1" x14ac:dyDescent="0.3">
      <c r="A29"/>
      <c r="B29" s="133" t="s">
        <v>54</v>
      </c>
      <c r="C29" s="136" t="str">
        <f>'WK_IV,1_Mädchen'!B243</f>
        <v xml:space="preserve"> </v>
      </c>
      <c r="D29" s="136"/>
      <c r="E29" s="136"/>
      <c r="F29" s="15" t="str">
        <f>'WK_IV,1_Mädchen'!G243</f>
        <v xml:space="preserve"> </v>
      </c>
      <c r="G29" s="134" t="str">
        <f t="shared" si="0"/>
        <v xml:space="preserve"> </v>
      </c>
      <c r="H29" s="3"/>
      <c r="I29" s="3"/>
    </row>
    <row r="30" spans="1:9" ht="24.9" customHeight="1" x14ac:dyDescent="0.25">
      <c r="A30"/>
      <c r="H30" s="3"/>
      <c r="I30" s="3"/>
    </row>
    <row r="31" spans="1:9" ht="24.9" customHeight="1" x14ac:dyDescent="0.25">
      <c r="H31" s="3"/>
      <c r="I31" s="3"/>
    </row>
    <row r="32" spans="1:9" ht="24.9" customHeight="1" x14ac:dyDescent="0.25">
      <c r="H32" s="3"/>
      <c r="I32" s="3"/>
    </row>
    <row r="33" spans="2:10" s="6" customFormat="1" ht="24.9" customHeight="1" x14ac:dyDescent="0.25">
      <c r="H33" s="7"/>
      <c r="I33" s="7"/>
      <c r="J33" s="3"/>
    </row>
    <row r="34" spans="2:10" ht="24.9" customHeight="1" x14ac:dyDescent="0.25"/>
    <row r="35" spans="2:10" ht="30" customHeight="1" x14ac:dyDescent="0.25">
      <c r="H35" s="3"/>
      <c r="I35" s="3"/>
    </row>
    <row r="36" spans="2:10" ht="30" customHeight="1" x14ac:dyDescent="0.25">
      <c r="H36" s="3"/>
      <c r="I36" s="3"/>
    </row>
    <row r="37" spans="2:10" ht="30" customHeight="1" x14ac:dyDescent="0.25">
      <c r="H37" s="3"/>
      <c r="I37" s="3"/>
    </row>
    <row r="38" spans="2:10" ht="30" customHeight="1" x14ac:dyDescent="0.25">
      <c r="H38" s="3"/>
      <c r="I38" s="3"/>
    </row>
    <row r="39" spans="2:10" ht="30" customHeight="1" x14ac:dyDescent="0.25">
      <c r="H39" s="3"/>
      <c r="I39" s="3"/>
    </row>
    <row r="40" spans="2:10" ht="30" customHeight="1" x14ac:dyDescent="0.25">
      <c r="H40" s="3"/>
      <c r="I40" s="3"/>
    </row>
    <row r="41" spans="2:10" ht="30" customHeight="1" x14ac:dyDescent="0.25">
      <c r="H41" s="3"/>
      <c r="I41" s="3"/>
    </row>
    <row r="42" spans="2:10" ht="24.9" customHeight="1" x14ac:dyDescent="0.25">
      <c r="H42"/>
      <c r="I42"/>
    </row>
    <row r="43" spans="2:10" ht="24.9" customHeight="1" x14ac:dyDescent="0.25">
      <c r="H43"/>
      <c r="I43"/>
    </row>
    <row r="44" spans="2:10" ht="24" customHeight="1" x14ac:dyDescent="0.25">
      <c r="H44"/>
      <c r="I44"/>
    </row>
    <row r="45" spans="2:10" ht="26.25" customHeight="1" x14ac:dyDescent="0.25">
      <c r="H45"/>
      <c r="I45"/>
    </row>
    <row r="46" spans="2:10" ht="24" customHeight="1" x14ac:dyDescent="0.25">
      <c r="H46"/>
      <c r="I46"/>
    </row>
    <row r="47" spans="2:10" ht="24.9" customHeight="1" x14ac:dyDescent="0.25">
      <c r="H47"/>
      <c r="I47"/>
    </row>
    <row r="48" spans="2:10" ht="24.9" customHeight="1" x14ac:dyDescent="0.3">
      <c r="B48" s="128"/>
      <c r="C48" s="116"/>
      <c r="D48" s="116"/>
      <c r="E48" s="129"/>
      <c r="F48" s="130"/>
      <c r="G48" s="131"/>
      <c r="H48"/>
      <c r="I48"/>
    </row>
    <row r="49" spans="2:9" ht="24.9" customHeight="1" x14ac:dyDescent="0.25">
      <c r="H49"/>
      <c r="I49"/>
    </row>
    <row r="50" spans="2:9" ht="24.9" customHeight="1" x14ac:dyDescent="0.4">
      <c r="B50" s="9"/>
      <c r="H50"/>
      <c r="I50"/>
    </row>
    <row r="51" spans="2:9" ht="24.75" customHeight="1" x14ac:dyDescent="0.3">
      <c r="B51" s="128"/>
      <c r="C51" s="16"/>
      <c r="D51" s="17"/>
      <c r="E51" s="131"/>
      <c r="F51" s="131"/>
      <c r="G51" s="128"/>
      <c r="H51"/>
      <c r="I51"/>
    </row>
    <row r="52" spans="2:9" ht="24.9" customHeight="1" x14ac:dyDescent="0.3">
      <c r="B52" s="128"/>
      <c r="C52" s="16"/>
      <c r="D52" s="17"/>
      <c r="E52" s="131"/>
      <c r="F52" s="131"/>
      <c r="G52" s="128"/>
      <c r="H52" s="3"/>
      <c r="I52" s="3"/>
    </row>
    <row r="53" spans="2:9" ht="24.9" customHeight="1" x14ac:dyDescent="0.3">
      <c r="B53" s="128"/>
      <c r="C53" s="16"/>
      <c r="D53" s="17"/>
      <c r="E53" s="131"/>
      <c r="F53" s="131"/>
      <c r="G53" s="128"/>
      <c r="H53" s="3"/>
      <c r="I53" s="3"/>
    </row>
    <row r="54" spans="2:9" ht="24.9" customHeight="1" x14ac:dyDescent="0.25">
      <c r="B54"/>
      <c r="C54"/>
      <c r="D54"/>
      <c r="E54"/>
      <c r="F54" s="14"/>
      <c r="G54"/>
      <c r="H54" s="3"/>
      <c r="I54" s="3"/>
    </row>
    <row r="55" spans="2:9" ht="24.9" customHeight="1" x14ac:dyDescent="0.25">
      <c r="B55"/>
      <c r="C55"/>
      <c r="D55"/>
      <c r="E55"/>
      <c r="F55" s="14"/>
      <c r="G55"/>
      <c r="H55" s="3"/>
      <c r="I55" s="3"/>
    </row>
    <row r="56" spans="2:9" ht="24.9" customHeight="1" x14ac:dyDescent="0.25">
      <c r="E56" s="3"/>
      <c r="G56" s="3"/>
    </row>
    <row r="57" spans="2:9" ht="24.9" customHeight="1" x14ac:dyDescent="0.25">
      <c r="E57" s="3"/>
      <c r="G57" s="3"/>
    </row>
    <row r="58" spans="2:9" ht="15" customHeight="1" x14ac:dyDescent="0.25">
      <c r="E58" s="3"/>
      <c r="G58" s="3"/>
    </row>
    <row r="59" spans="2:9" ht="15" customHeight="1" x14ac:dyDescent="0.25">
      <c r="E59" s="3"/>
      <c r="G59" s="3"/>
    </row>
    <row r="60" spans="2:9" ht="15" customHeight="1" x14ac:dyDescent="0.25"/>
    <row r="61" spans="2:9" ht="15" customHeight="1" x14ac:dyDescent="0.25"/>
    <row r="62" spans="2:9" ht="15" customHeight="1" x14ac:dyDescent="0.25"/>
    <row r="63" spans="2:9" ht="15" customHeight="1" x14ac:dyDescent="0.25">
      <c r="B63" s="3" t="s">
        <v>9</v>
      </c>
    </row>
    <row r="64" spans="2:9" ht="15" customHeight="1" x14ac:dyDescent="0.25"/>
    <row r="65" ht="15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24.9" customHeight="1" x14ac:dyDescent="0.25"/>
    <row r="71" ht="24.9" customHeight="1" x14ac:dyDescent="0.25"/>
    <row r="72" ht="24.9" customHeight="1" x14ac:dyDescent="0.25"/>
    <row r="73" ht="24.9" customHeight="1" x14ac:dyDescent="0.25"/>
    <row r="74" ht="24.9" customHeight="1" x14ac:dyDescent="0.25"/>
    <row r="75" ht="24.9" customHeight="1" x14ac:dyDescent="0.25"/>
    <row r="76" ht="24.9" customHeight="1" x14ac:dyDescent="0.25"/>
    <row r="77" ht="24.9" customHeight="1" x14ac:dyDescent="0.25"/>
    <row r="78" ht="18" customHeight="1" x14ac:dyDescent="0.25"/>
    <row r="79" ht="18" customHeight="1" x14ac:dyDescent="0.25"/>
    <row r="80" ht="24.9" customHeight="1" x14ac:dyDescent="0.25"/>
    <row r="81" ht="24.9" customHeight="1" x14ac:dyDescent="0.25"/>
    <row r="82" ht="24.9" customHeight="1" x14ac:dyDescent="0.25"/>
    <row r="83" ht="24.9" customHeight="1" x14ac:dyDescent="0.25"/>
    <row r="84" ht="24.9" customHeight="1" x14ac:dyDescent="0.25"/>
    <row r="85" ht="24.9" customHeight="1" x14ac:dyDescent="0.25"/>
    <row r="86" ht="24.9" customHeight="1" x14ac:dyDescent="0.25"/>
    <row r="87" ht="24.9" customHeight="1" x14ac:dyDescent="0.25"/>
    <row r="88" ht="18" customHeight="1" x14ac:dyDescent="0.25"/>
    <row r="89" ht="18" customHeight="1" x14ac:dyDescent="0.25"/>
    <row r="90" ht="24.9" customHeight="1" x14ac:dyDescent="0.25"/>
    <row r="91" ht="24.9" customHeight="1" x14ac:dyDescent="0.25"/>
    <row r="92" ht="24.9" customHeight="1" x14ac:dyDescent="0.25"/>
    <row r="93" ht="24.9" customHeight="1" x14ac:dyDescent="0.25"/>
    <row r="94" ht="24.9" customHeight="1" x14ac:dyDescent="0.25"/>
    <row r="95" ht="24.9" customHeight="1" x14ac:dyDescent="0.25"/>
    <row r="96" ht="24.9" customHeight="1" x14ac:dyDescent="0.25"/>
    <row r="97" ht="24.9" customHeight="1" x14ac:dyDescent="0.25"/>
    <row r="98" ht="18" customHeight="1" x14ac:dyDescent="0.25"/>
    <row r="99" ht="18" customHeight="1" x14ac:dyDescent="0.25"/>
    <row r="100" ht="24.9" customHeight="1" x14ac:dyDescent="0.25"/>
    <row r="101" ht="24.9" customHeight="1" x14ac:dyDescent="0.25"/>
    <row r="102" ht="24.9" customHeight="1" x14ac:dyDescent="0.25"/>
    <row r="103" ht="24.9" customHeight="1" x14ac:dyDescent="0.25"/>
    <row r="104" ht="24.9" customHeight="1" x14ac:dyDescent="0.25"/>
    <row r="105" ht="24.9" customHeight="1" x14ac:dyDescent="0.25"/>
    <row r="106" ht="24.9" customHeight="1" x14ac:dyDescent="0.25"/>
    <row r="107" ht="24.9" customHeight="1" x14ac:dyDescent="0.25"/>
    <row r="108" ht="18" customHeight="1" x14ac:dyDescent="0.25"/>
    <row r="109" ht="18" customHeight="1" x14ac:dyDescent="0.25"/>
    <row r="110" ht="24.9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29" ht="24.9" customHeight="1" x14ac:dyDescent="0.25"/>
    <row r="130" ht="24.9" customHeight="1" x14ac:dyDescent="0.25"/>
    <row r="131" ht="24.9" customHeight="1" x14ac:dyDescent="0.25"/>
    <row r="146" ht="20.25" customHeight="1" x14ac:dyDescent="0.25"/>
    <row r="147" ht="20.25" customHeight="1" x14ac:dyDescent="0.25"/>
    <row r="148" ht="20.25" customHeight="1" x14ac:dyDescent="0.25"/>
    <row r="165" ht="20.25" customHeight="1" x14ac:dyDescent="0.25"/>
  </sheetData>
  <sheetProtection sheet="1" objects="1" scenarios="1"/>
  <customSheetViews>
    <customSheetView guid="{E633A64A-A8F5-4D3D-BBE1-1092D3FCDE54}" scale="87" showPageBreaks="1" printArea="1" view="pageBreakPreview">
      <selection activeCell="G2" sqref="G2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1"/>
      <headerFooter alignWithMargins="0"/>
    </customSheetView>
    <customSheetView guid="{BD50EC88-8DF9-4D4A-94D9-54E1156DA798}" scale="87" showPageBreaks="1" printArea="1" view="pageBreakPreview">
      <selection activeCell="G2" sqref="G2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2"/>
      <headerFooter alignWithMargins="0"/>
    </customSheetView>
    <customSheetView guid="{214C577A-27AC-4F09-9C88-64A1D6B895AE}" scale="87" showPageBreaks="1" printArea="1" view="pageBreakPreview" topLeftCell="A24">
      <selection activeCell="I5" sqref="I5"/>
      <pageMargins left="0.43307086614173229" right="0.23622047244094491" top="0.74803149606299213" bottom="0.51181102362204722" header="0.31496062992125984" footer="0.51181102362204722"/>
      <printOptions horizontalCentered="1"/>
      <pageSetup paperSize="9" scale="58" orientation="portrait" horizontalDpi="4294967294" verticalDpi="300" r:id="rId3"/>
      <headerFooter alignWithMargins="0"/>
    </customSheetView>
  </customSheetViews>
  <mergeCells count="21"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7:E27"/>
    <mergeCell ref="C28:E28"/>
    <mergeCell ref="C29:E29"/>
    <mergeCell ref="C21:E21"/>
    <mergeCell ref="C22:E22"/>
    <mergeCell ref="C23:E23"/>
    <mergeCell ref="C24:E24"/>
    <mergeCell ref="C25:E25"/>
    <mergeCell ref="C26:E26"/>
  </mergeCells>
  <phoneticPr fontId="0" type="noConversion"/>
  <printOptions horizontalCentered="1"/>
  <pageMargins left="0.43307086614173229" right="0.23622047244094491" top="0.74803149606299213" bottom="0.51181102362204722" header="0.31496062992125984" footer="0.51181102362204722"/>
  <pageSetup paperSize="9" scale="58" orientation="portrait" horizontalDpi="4294967294" verticalDpi="300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6"/>
  <dimension ref="A1:U243"/>
  <sheetViews>
    <sheetView view="pageBreakPreview" zoomScale="55" zoomScaleNormal="50" zoomScaleSheetLayoutView="55" workbookViewId="0">
      <pane ySplit="6" topLeftCell="A19" activePane="bottomLeft" state="frozen"/>
      <selection pane="bottomLeft" activeCell="T74" sqref="T74"/>
    </sheetView>
  </sheetViews>
  <sheetFormatPr baseColWidth="10" defaultColWidth="11.44140625" defaultRowHeight="26.1" customHeight="1" x14ac:dyDescent="0.25"/>
  <cols>
    <col min="1" max="1" width="7.44140625" style="11" customWidth="1"/>
    <col min="2" max="2" width="45.6640625" style="11" customWidth="1"/>
    <col min="3" max="3" width="7" style="13" customWidth="1"/>
    <col min="4" max="7" width="15.6640625" style="10" customWidth="1"/>
    <col min="8" max="8" width="11.5546875" style="13" customWidth="1"/>
    <col min="9" max="9" width="7.6640625" style="11" customWidth="1"/>
    <col min="10" max="10" width="12.6640625" style="11" customWidth="1"/>
    <col min="11" max="11" width="25.6640625" style="11" customWidth="1"/>
    <col min="12" max="12" width="11.44140625" style="11"/>
    <col min="13" max="13" width="12.6640625" style="11" customWidth="1"/>
    <col min="14" max="14" width="45.6640625" style="11" customWidth="1"/>
    <col min="15" max="15" width="11" style="10" customWidth="1"/>
    <col min="16" max="16" width="5" style="11" customWidth="1"/>
    <col min="17" max="17" width="45.6640625" style="11" customWidth="1"/>
    <col min="18" max="18" width="11.88671875" style="10" customWidth="1"/>
    <col min="19" max="19" width="4" style="11" customWidth="1"/>
    <col min="20" max="20" width="20" style="11" customWidth="1"/>
    <col min="21" max="21" width="8" style="11" customWidth="1"/>
    <col min="22" max="16384" width="11.44140625" style="11"/>
  </cols>
  <sheetData>
    <row r="1" spans="1:21" ht="26.1" customHeight="1" x14ac:dyDescent="0.5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 x14ac:dyDescent="0.5">
      <c r="A2" s="18" t="s">
        <v>62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 x14ac:dyDescent="0.5">
      <c r="A3" s="18" t="s">
        <v>59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 x14ac:dyDescent="0.5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 x14ac:dyDescent="0.55000000000000004">
      <c r="A5" s="18" t="s">
        <v>90</v>
      </c>
      <c r="B5" s="18"/>
      <c r="C5" s="20"/>
      <c r="D5" s="19"/>
      <c r="E5" s="19"/>
      <c r="F5" s="114" t="s">
        <v>28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 x14ac:dyDescent="0.5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6" customHeight="1" x14ac:dyDescent="0.5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 x14ac:dyDescent="0.5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 x14ac:dyDescent="0.55000000000000004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 x14ac:dyDescent="0.55000000000000004">
      <c r="A10" s="26"/>
      <c r="B10" s="27" t="s">
        <v>71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 x14ac:dyDescent="0.55000000000000004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85</v>
      </c>
      <c r="O11" s="105">
        <v>6.47</v>
      </c>
      <c r="P11" s="95"/>
      <c r="Q11" s="47" t="s">
        <v>85</v>
      </c>
      <c r="R11" s="105">
        <v>3.2</v>
      </c>
      <c r="S11" s="80"/>
      <c r="T11" s="42" t="s">
        <v>22</v>
      </c>
      <c r="U11" s="45">
        <v>40.06</v>
      </c>
    </row>
    <row r="12" spans="1:21" ht="30" customHeight="1" thickBot="1" x14ac:dyDescent="0.55000000000000004">
      <c r="A12" s="46">
        <v>1</v>
      </c>
      <c r="B12" s="47" t="s">
        <v>85</v>
      </c>
      <c r="C12" s="81">
        <v>7</v>
      </c>
      <c r="D12" s="48">
        <v>17.5</v>
      </c>
      <c r="E12" s="48">
        <v>17</v>
      </c>
      <c r="F12" s="137" t="s">
        <v>15</v>
      </c>
      <c r="G12" s="137" t="s">
        <v>18</v>
      </c>
      <c r="H12" s="96"/>
      <c r="I12" s="21"/>
      <c r="J12" s="21"/>
      <c r="K12" s="49" t="s">
        <v>14</v>
      </c>
      <c r="L12" s="50">
        <v>5.5</v>
      </c>
      <c r="M12" s="18"/>
      <c r="N12" s="57" t="s">
        <v>104</v>
      </c>
      <c r="O12" s="106">
        <v>6.35</v>
      </c>
      <c r="P12" s="97"/>
      <c r="Q12" s="57" t="s">
        <v>104</v>
      </c>
      <c r="R12" s="106">
        <v>3.8</v>
      </c>
      <c r="S12" s="24"/>
      <c r="T12" s="52" t="s">
        <v>6</v>
      </c>
      <c r="U12" s="117">
        <f>RANK(U11,($U$11,$U$21,$U$31,$U$41,$U$51,$U$61,$U$71,$U$81,$U$91,$U$101,$U$111,$U$121,$U$131,$U$141,$U$151,$U$161,$U$171,$U$181,$U$191,$U$201,$U$211),1)</f>
        <v>2</v>
      </c>
    </row>
    <row r="13" spans="1:21" ht="30" customHeight="1" thickTop="1" x14ac:dyDescent="0.5">
      <c r="A13" s="53">
        <v>2</v>
      </c>
      <c r="B13" s="57" t="s">
        <v>172</v>
      </c>
      <c r="C13" s="82">
        <v>7</v>
      </c>
      <c r="D13" s="55">
        <v>17</v>
      </c>
      <c r="E13" s="55">
        <v>16.75</v>
      </c>
      <c r="F13" s="138"/>
      <c r="G13" s="138"/>
      <c r="H13" s="98"/>
      <c r="I13" s="21"/>
      <c r="J13" s="21"/>
      <c r="K13" s="49" t="s">
        <v>60</v>
      </c>
      <c r="L13" s="50">
        <v>5.5</v>
      </c>
      <c r="M13" s="18"/>
      <c r="N13" s="57" t="s">
        <v>105</v>
      </c>
      <c r="O13" s="106">
        <v>5.5</v>
      </c>
      <c r="P13" s="97"/>
      <c r="Q13" s="57" t="s">
        <v>105</v>
      </c>
      <c r="R13" s="106">
        <v>4.1500000000000004</v>
      </c>
      <c r="S13" s="24"/>
      <c r="T13" s="24"/>
      <c r="U13" s="56"/>
    </row>
    <row r="14" spans="1:21" ht="30" customHeight="1" thickBot="1" x14ac:dyDescent="0.55000000000000004">
      <c r="A14" s="53">
        <v>3</v>
      </c>
      <c r="B14" s="57" t="s">
        <v>105</v>
      </c>
      <c r="C14" s="83">
        <v>9</v>
      </c>
      <c r="D14" s="55">
        <v>16.5</v>
      </c>
      <c r="E14" s="55">
        <v>16.25</v>
      </c>
      <c r="F14" s="138"/>
      <c r="G14" s="138"/>
      <c r="H14" s="98"/>
      <c r="I14" s="21"/>
      <c r="J14" s="21"/>
      <c r="K14" s="58" t="s">
        <v>61</v>
      </c>
      <c r="L14" s="59">
        <v>6</v>
      </c>
      <c r="M14" s="18"/>
      <c r="N14" s="63" t="s">
        <v>106</v>
      </c>
      <c r="O14" s="106">
        <v>5.66</v>
      </c>
      <c r="P14" s="97"/>
      <c r="Q14" s="63" t="s">
        <v>106</v>
      </c>
      <c r="R14" s="106">
        <v>8.85</v>
      </c>
      <c r="S14" s="24"/>
      <c r="T14" s="24"/>
      <c r="U14" s="56"/>
    </row>
    <row r="15" spans="1:21" ht="30" customHeight="1" thickTop="1" thickBot="1" x14ac:dyDescent="0.55000000000000004">
      <c r="A15" s="53">
        <v>4</v>
      </c>
      <c r="B15" s="63" t="s">
        <v>106</v>
      </c>
      <c r="C15" s="83">
        <v>9</v>
      </c>
      <c r="D15" s="55">
        <v>16.75</v>
      </c>
      <c r="E15" s="55">
        <v>16</v>
      </c>
      <c r="F15" s="138"/>
      <c r="G15" s="138"/>
      <c r="H15" s="98"/>
      <c r="I15" s="21"/>
      <c r="J15" s="21"/>
      <c r="K15" s="26" t="s">
        <v>0</v>
      </c>
      <c r="L15" s="103">
        <f>L11+L12+(L13+L14)/2</f>
        <v>16.75</v>
      </c>
      <c r="M15" s="18"/>
      <c r="N15" s="63" t="s">
        <v>107</v>
      </c>
      <c r="O15" s="107">
        <v>5.66</v>
      </c>
      <c r="P15" s="61"/>
      <c r="Q15" s="63" t="s">
        <v>107</v>
      </c>
      <c r="R15" s="107">
        <v>4.7</v>
      </c>
      <c r="S15" s="24"/>
      <c r="T15" s="24"/>
      <c r="U15" s="56"/>
    </row>
    <row r="16" spans="1:21" ht="30" customHeight="1" thickBot="1" x14ac:dyDescent="0.55000000000000004">
      <c r="A16" s="62">
        <v>5</v>
      </c>
      <c r="B16" s="63" t="s">
        <v>107</v>
      </c>
      <c r="C16" s="84">
        <v>7</v>
      </c>
      <c r="D16" s="64">
        <v>16</v>
      </c>
      <c r="E16" s="64">
        <v>14.75</v>
      </c>
      <c r="F16" s="139"/>
      <c r="G16" s="139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24.14</v>
      </c>
      <c r="P16" s="24"/>
      <c r="Q16" s="85" t="s">
        <v>23</v>
      </c>
      <c r="R16" s="108">
        <f>SMALL((R11:R15),1)+SMALL((R11:R15),2)+SMALL((R11:R15),3)+SMALL((R11:R15),4)</f>
        <v>15.850000000000001</v>
      </c>
      <c r="S16" s="24"/>
      <c r="T16" s="24"/>
      <c r="U16" s="56"/>
    </row>
    <row r="17" spans="1:21" ht="30" customHeight="1" thickTop="1" thickBot="1" x14ac:dyDescent="0.55000000000000004">
      <c r="A17" s="66"/>
      <c r="B17" s="67" t="s">
        <v>5</v>
      </c>
      <c r="C17" s="86"/>
      <c r="D17" s="68">
        <f>LARGE((D12:D16),1)+LARGE((D12:D16),2)+LARGE((D12:D16),3)+LARGE((D12:D16),4)</f>
        <v>67.75</v>
      </c>
      <c r="E17" s="68">
        <f>LARGE((E12:E16),1)+LARGE((E12:E16),2)+LARGE((E12:E16),3)+LARGE((E12:E16),4)</f>
        <v>66</v>
      </c>
      <c r="F17" s="69">
        <f>L15</f>
        <v>16.75</v>
      </c>
      <c r="G17" s="70">
        <f>U17</f>
        <v>6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RANK(O16,($O$16,$O$26,$O$36,$O$46,$O$56,$O$66,$O$76,$O$86,$O$96,$O$106,$O$116,$O$126,$O$136,$O$146,$O$156,$O$166,$O$176,$O$186,$O$196,$O$206,$O$216),0)</f>
        <v>3</v>
      </c>
      <c r="P17" s="72"/>
      <c r="Q17" s="71" t="s">
        <v>6</v>
      </c>
      <c r="R17" s="123">
        <f>RANK(R16,($R$16,$R$26,$R$36,$R$46,$R$56,$R$66,$R$76,$R$86,$R$96,$R$106,$R$116,$R$126,$R$136,$R$146,$R$156,$R$166,$R$176,$R$186,$R$196,$R$206,$R$216),1)</f>
        <v>1</v>
      </c>
      <c r="S17" s="72"/>
      <c r="T17" s="26" t="s">
        <v>25</v>
      </c>
      <c r="U17" s="112">
        <f>O17+R17+U12</f>
        <v>6</v>
      </c>
    </row>
    <row r="18" spans="1:21" ht="30" customHeight="1" thickTop="1" thickBot="1" x14ac:dyDescent="0.55000000000000004">
      <c r="A18" s="60"/>
      <c r="B18" s="73" t="s">
        <v>19</v>
      </c>
      <c r="C18" s="87"/>
      <c r="D18" s="125">
        <f>RANK(D17,($D$17,$D$27,$D$37,$D$47,$D$57,$D$67,$D$77,$D$87,$D$97,$D$107,$D$117,$D$127,$D$137,$D$147,$D$157,$D$167,$D$177,$D$187,$D$197,$D$207,$D$217),0)</f>
        <v>1</v>
      </c>
      <c r="E18" s="125">
        <f>RANK(E17,($E$17,$E$27,$E$37,$E$47,$E$57,$E$67,$E$77,$E$87,$E$97,$E$107,$E$117,$E$127,$E$137,$E$147,$E$157,$E$167,$E$177,$E$187,$E$197,$E$207,$E$217),0)</f>
        <v>3</v>
      </c>
      <c r="F18" s="125">
        <f>RANK(F17,($F$17,$F$27,$F$37,$F$47,$F$57,$F$67,$F$77,$F$87,$F$97,$F$107,$F$117,$F$127,$F$137,$F$147,$F$157,$F$167,$F$177,$F$187,$F$197,$F$207,$F$217),0)</f>
        <v>3</v>
      </c>
      <c r="G18" s="125">
        <f>RANK(G17,($U$17,$U$27,$U$37,$U$47,$U$57,$U$67,$U$77,$U$87,$U$97,$U$107,$U$117,$U$127,$U$137,$U$147,$U$157,$U$167,$U$177,$U$187,$U$197,$U$207,$U$217),1)</f>
        <v>2</v>
      </c>
      <c r="H18" s="75">
        <f>SUM(D18+E18+F18+G18)</f>
        <v>9</v>
      </c>
      <c r="I18" s="127">
        <f>RANK(H18,($H$18,$H$28,$H$38,$H$48,$H$58,$H$68,$H$78,$H$88,$H$98,$H$108,$H$118,$H$128,$H$138,$H$148,$H$158,$H$168,$H$178,$H$188,$H$198,$H$208,$H$218),1)</f>
        <v>2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 x14ac:dyDescent="0.55000000000000004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 x14ac:dyDescent="0.55000000000000004">
      <c r="A20" s="26"/>
      <c r="B20" s="27" t="s">
        <v>64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 x14ac:dyDescent="0.55000000000000004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5.5</v>
      </c>
      <c r="M21" s="18"/>
      <c r="N21" s="47" t="s">
        <v>77</v>
      </c>
      <c r="O21" s="105">
        <v>6.77</v>
      </c>
      <c r="P21" s="97"/>
      <c r="Q21" s="47" t="s">
        <v>77</v>
      </c>
      <c r="R21" s="105">
        <v>5.2</v>
      </c>
      <c r="S21" s="24"/>
      <c r="T21" s="42" t="s">
        <v>22</v>
      </c>
      <c r="U21" s="45">
        <v>40.72</v>
      </c>
    </row>
    <row r="22" spans="1:21" ht="30" customHeight="1" thickBot="1" x14ac:dyDescent="0.55000000000000004">
      <c r="A22" s="46">
        <v>1</v>
      </c>
      <c r="B22" s="47" t="s">
        <v>77</v>
      </c>
      <c r="C22" s="81">
        <v>7</v>
      </c>
      <c r="D22" s="48">
        <v>17</v>
      </c>
      <c r="E22" s="48">
        <v>16.75</v>
      </c>
      <c r="F22" s="137" t="s">
        <v>15</v>
      </c>
      <c r="G22" s="137" t="s">
        <v>18</v>
      </c>
      <c r="H22" s="96"/>
      <c r="I22" s="21"/>
      <c r="J22" s="21"/>
      <c r="K22" s="49" t="s">
        <v>14</v>
      </c>
      <c r="L22" s="50">
        <v>5.75</v>
      </c>
      <c r="M22" s="18"/>
      <c r="N22" s="54" t="s">
        <v>79</v>
      </c>
      <c r="O22" s="106">
        <v>6.06</v>
      </c>
      <c r="P22" s="97"/>
      <c r="Q22" s="54" t="s">
        <v>79</v>
      </c>
      <c r="R22" s="106">
        <v>5.35</v>
      </c>
      <c r="S22" s="24"/>
      <c r="T22" s="52" t="s">
        <v>6</v>
      </c>
      <c r="U22" s="117">
        <f>RANK(U21,($U$11,$U$21,$U$31,$U$41,$U$51,$U$61,$U$71,$U$81,$U$91,$U$101,$U$111,$U$121,$U$131,$U$141,$U$151,$U$161,$U$171,$U$181,$U$191,$U$201,$U$211),1)</f>
        <v>3</v>
      </c>
    </row>
    <row r="23" spans="1:21" ht="30" customHeight="1" thickTop="1" x14ac:dyDescent="0.5">
      <c r="A23" s="53">
        <v>2</v>
      </c>
      <c r="B23" s="54" t="s">
        <v>79</v>
      </c>
      <c r="C23" s="82">
        <v>9</v>
      </c>
      <c r="D23" s="55">
        <v>17.5</v>
      </c>
      <c r="E23" s="55">
        <v>18</v>
      </c>
      <c r="F23" s="138"/>
      <c r="G23" s="138"/>
      <c r="H23" s="98"/>
      <c r="I23" s="21"/>
      <c r="J23" s="21"/>
      <c r="K23" s="49" t="s">
        <v>60</v>
      </c>
      <c r="L23" s="50">
        <v>6</v>
      </c>
      <c r="M23" s="18"/>
      <c r="N23" s="57" t="s">
        <v>94</v>
      </c>
      <c r="O23" s="106">
        <v>5.16</v>
      </c>
      <c r="P23" s="97"/>
      <c r="Q23" s="57" t="s">
        <v>94</v>
      </c>
      <c r="R23" s="106">
        <v>7.3</v>
      </c>
      <c r="S23" s="24"/>
      <c r="T23" s="24"/>
      <c r="U23" s="56"/>
    </row>
    <row r="24" spans="1:21" ht="30" customHeight="1" thickBot="1" x14ac:dyDescent="0.55000000000000004">
      <c r="A24" s="53">
        <v>3</v>
      </c>
      <c r="B24" s="57" t="s">
        <v>94</v>
      </c>
      <c r="C24" s="83">
        <v>9</v>
      </c>
      <c r="D24" s="55">
        <v>16.5</v>
      </c>
      <c r="E24" s="55">
        <v>17</v>
      </c>
      <c r="F24" s="138"/>
      <c r="G24" s="138"/>
      <c r="H24" s="98"/>
      <c r="I24" s="21"/>
      <c r="J24" s="21"/>
      <c r="K24" s="58" t="s">
        <v>61</v>
      </c>
      <c r="L24" s="59">
        <v>6</v>
      </c>
      <c r="M24" s="18"/>
      <c r="N24" s="57" t="s">
        <v>95</v>
      </c>
      <c r="O24" s="106">
        <v>5.24</v>
      </c>
      <c r="P24" s="97"/>
      <c r="Q24" s="57" t="s">
        <v>95</v>
      </c>
      <c r="R24" s="106">
        <v>4.55</v>
      </c>
      <c r="S24" s="24"/>
      <c r="T24" s="24"/>
      <c r="U24" s="56"/>
    </row>
    <row r="25" spans="1:21" ht="30" customHeight="1" thickTop="1" thickBot="1" x14ac:dyDescent="0.55000000000000004">
      <c r="A25" s="53">
        <v>4</v>
      </c>
      <c r="B25" s="57" t="s">
        <v>95</v>
      </c>
      <c r="C25" s="83">
        <v>9</v>
      </c>
      <c r="D25" s="55">
        <v>16.5</v>
      </c>
      <c r="E25" s="55">
        <v>16.75</v>
      </c>
      <c r="F25" s="138"/>
      <c r="G25" s="138"/>
      <c r="H25" s="98"/>
      <c r="I25" s="21"/>
      <c r="J25" s="21"/>
      <c r="K25" s="26" t="s">
        <v>0</v>
      </c>
      <c r="L25" s="103">
        <f>L21+L22+(L23+L24)/2</f>
        <v>17.25</v>
      </c>
      <c r="M25" s="18"/>
      <c r="N25" s="63" t="s">
        <v>96</v>
      </c>
      <c r="O25" s="107">
        <v>6.38</v>
      </c>
      <c r="P25" s="61"/>
      <c r="Q25" s="63" t="s">
        <v>96</v>
      </c>
      <c r="R25" s="107">
        <v>4.25</v>
      </c>
      <c r="S25" s="24"/>
      <c r="T25" s="24"/>
      <c r="U25" s="56"/>
    </row>
    <row r="26" spans="1:21" ht="30" customHeight="1" thickTop="1" thickBot="1" x14ac:dyDescent="0.55000000000000004">
      <c r="A26" s="62">
        <v>5</v>
      </c>
      <c r="B26" s="63" t="s">
        <v>96</v>
      </c>
      <c r="C26" s="84">
        <v>7</v>
      </c>
      <c r="D26" s="64">
        <v>16.25</v>
      </c>
      <c r="E26" s="64">
        <v>15.5</v>
      </c>
      <c r="F26" s="139"/>
      <c r="G26" s="139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24.449999999999996</v>
      </c>
      <c r="P26" s="24"/>
      <c r="Q26" s="65" t="s">
        <v>23</v>
      </c>
      <c r="R26" s="108">
        <f>SMALL((R21:R25),1)+SMALL((R21:R25),2)+SMALL((R21:R25),3)+SMALL((R21:R25),4)</f>
        <v>19.350000000000001</v>
      </c>
      <c r="S26" s="24"/>
      <c r="T26" s="24"/>
      <c r="U26" s="56"/>
    </row>
    <row r="27" spans="1:21" ht="30" customHeight="1" thickTop="1" thickBot="1" x14ac:dyDescent="0.55000000000000004">
      <c r="A27" s="66"/>
      <c r="B27" s="67" t="s">
        <v>5</v>
      </c>
      <c r="C27" s="86"/>
      <c r="D27" s="68">
        <f>LARGE((D22:D26),1)+LARGE((D22:D26),2)+LARGE((D22:D26),3)+LARGE((D22:D26),4)</f>
        <v>67.5</v>
      </c>
      <c r="E27" s="68">
        <f>LARGE((E22:E26),1)+LARGE((E22:E26),2)+LARGE((E22:E26),3)+LARGE((E22:E26),4)</f>
        <v>68.5</v>
      </c>
      <c r="F27" s="69">
        <f>L25</f>
        <v>17.25</v>
      </c>
      <c r="G27" s="70">
        <f>U27</f>
        <v>8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RANK(O26,($O$16,$O$26,$O$36,$O$46,$O$56,$O$66,$O$76,$O$86,$O$96,$O$106,$O$116,$O$126,$O$136,$O$146,$O$156,$O$166,$O$176,$O$186,$O$196,$O$206,$O$216),0)</f>
        <v>2</v>
      </c>
      <c r="P27" s="72"/>
      <c r="Q27" s="71" t="s">
        <v>6</v>
      </c>
      <c r="R27" s="123">
        <f>RANK(R26,($R$16,$R$26,$R$36,$R$46,$R$56,$R$66,$R$76,$R$86,$R$96,$R$106,$R$116,$R$126,$R$136,$R$146,$R$156,$R$166,$R$176,$R$186,$R$196,$R$206,$R$216),1)</f>
        <v>3</v>
      </c>
      <c r="S27" s="72"/>
      <c r="T27" s="26" t="s">
        <v>25</v>
      </c>
      <c r="U27" s="113">
        <f>O27+R27+U22</f>
        <v>8</v>
      </c>
    </row>
    <row r="28" spans="1:21" ht="30" customHeight="1" thickTop="1" thickBot="1" x14ac:dyDescent="0.55000000000000004">
      <c r="A28" s="60"/>
      <c r="B28" s="73" t="s">
        <v>19</v>
      </c>
      <c r="C28" s="87"/>
      <c r="D28" s="125">
        <f>RANK(D27,($D$17,$D$27,$D$37,$D$47,$D$57,$D$67,$D$77,$D$87,$D$97,$D$107,$D$117,$D$127,$D$137,$D$147,$D$157,$D$167,$D$177,$D$187,$D$197,$D$207,$D$217),0)</f>
        <v>2</v>
      </c>
      <c r="E28" s="125">
        <f>RANK(E27,($E$17,$E$27,$E$37,$E$47,$E$57,$E$67,$E$77,$E$87,$E$97,$E$107,$E$117,$E$127,$E$137,$E$147,$E$157,$E$167,$E$177,$E$187,$E$197,$E$207,$E$217),0)</f>
        <v>2</v>
      </c>
      <c r="F28" s="125">
        <f>RANK(F27,($F$17,$F$27,$F$37,$F$47,$F$57,$F$67,$F$77,$F$87,$F$97,$F$107,$F$117,$F$127,$F$137,$F$147,$F$157,$F$167,$F$177,$F$187,$F$197,$F$207,$F$217),0)</f>
        <v>2</v>
      </c>
      <c r="G28" s="125">
        <f>RANK(G27,($U$17,$U$27,$U$37,$U$47,$U$57,$U$67,$U$77,$U$87,$U$97,$U$107,$U$117,$U$127,$U$137,$U$147,$U$157,$U$167,$U$177,$U$187,$U$197,$U$207,$U$217),1)</f>
        <v>3</v>
      </c>
      <c r="H28" s="75">
        <f>SUM(D28+E28+F28+G28)</f>
        <v>9</v>
      </c>
      <c r="I28" s="127">
        <f>RANK(H28,($H$18,$H$28,$H$38,$H$48,$H$58,$H$68,$H$78,$H$88,$H$98,$H$108,$H$118,$H$128,$H$138,$H$148,$H$158,$H$168,$H$178,$H$188,$H$198,$H$208,$H$218),1)</f>
        <v>2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 x14ac:dyDescent="0.55000000000000004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 x14ac:dyDescent="0.55000000000000004">
      <c r="A30" s="26"/>
      <c r="B30" s="27" t="s">
        <v>65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 x14ac:dyDescent="0.55000000000000004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6</v>
      </c>
      <c r="M31" s="18"/>
      <c r="N31" s="47" t="s">
        <v>100</v>
      </c>
      <c r="O31" s="105">
        <v>6.17</v>
      </c>
      <c r="P31" s="97"/>
      <c r="Q31" s="47" t="s">
        <v>100</v>
      </c>
      <c r="R31" s="105">
        <v>4.7</v>
      </c>
      <c r="S31" s="24"/>
      <c r="T31" s="42" t="s">
        <v>22</v>
      </c>
      <c r="U31" s="45">
        <v>39.46</v>
      </c>
    </row>
    <row r="32" spans="1:21" ht="30" customHeight="1" thickBot="1" x14ac:dyDescent="0.55000000000000004">
      <c r="A32" s="46">
        <v>1</v>
      </c>
      <c r="B32" s="47" t="s">
        <v>100</v>
      </c>
      <c r="C32" s="81">
        <v>8</v>
      </c>
      <c r="D32" s="48">
        <v>13.75</v>
      </c>
      <c r="E32" s="48">
        <v>15.75</v>
      </c>
      <c r="F32" s="137" t="s">
        <v>15</v>
      </c>
      <c r="G32" s="137" t="s">
        <v>18</v>
      </c>
      <c r="H32" s="96"/>
      <c r="I32" s="21"/>
      <c r="J32" s="21"/>
      <c r="K32" s="49" t="s">
        <v>14</v>
      </c>
      <c r="L32" s="50">
        <v>5.75</v>
      </c>
      <c r="M32" s="18"/>
      <c r="N32" s="54" t="s">
        <v>78</v>
      </c>
      <c r="O32" s="106">
        <v>6.39</v>
      </c>
      <c r="P32" s="97"/>
      <c r="Q32" s="54" t="s">
        <v>78</v>
      </c>
      <c r="R32" s="106">
        <v>3.65</v>
      </c>
      <c r="S32" s="24"/>
      <c r="T32" s="52" t="s">
        <v>6</v>
      </c>
      <c r="U32" s="117">
        <f>RANK(U31,($U$11,$U$21,$U$31,$U$41,$U$51,$U$61,$U$71,$U$81,$U$91,$U$101,$U$111,$U$121,$U$131,$U$141,$U$151,$U$161,$U$171,$U$181,$U$191,$U$201,$U$211),1)</f>
        <v>1</v>
      </c>
    </row>
    <row r="33" spans="1:21" ht="30" customHeight="1" thickTop="1" x14ac:dyDescent="0.5">
      <c r="A33" s="53">
        <v>2</v>
      </c>
      <c r="B33" s="54" t="s">
        <v>78</v>
      </c>
      <c r="C33" s="82">
        <v>8</v>
      </c>
      <c r="D33" s="55">
        <v>17.5</v>
      </c>
      <c r="E33" s="55">
        <v>18</v>
      </c>
      <c r="F33" s="138"/>
      <c r="G33" s="138"/>
      <c r="H33" s="98"/>
      <c r="I33" s="21"/>
      <c r="J33" s="21"/>
      <c r="K33" s="49" t="s">
        <v>60</v>
      </c>
      <c r="L33" s="50">
        <v>6</v>
      </c>
      <c r="M33" s="18"/>
      <c r="N33" s="57" t="s">
        <v>101</v>
      </c>
      <c r="O33" s="106">
        <v>6.13</v>
      </c>
      <c r="P33" s="97"/>
      <c r="Q33" s="57" t="s">
        <v>101</v>
      </c>
      <c r="R33" s="106">
        <v>4.3</v>
      </c>
      <c r="S33" s="24"/>
      <c r="T33" s="24"/>
      <c r="U33" s="56"/>
    </row>
    <row r="34" spans="1:21" ht="30" customHeight="1" thickBot="1" x14ac:dyDescent="0.55000000000000004">
      <c r="A34" s="53">
        <v>3</v>
      </c>
      <c r="B34" s="57" t="s">
        <v>101</v>
      </c>
      <c r="C34" s="83">
        <v>8</v>
      </c>
      <c r="D34" s="55">
        <v>16.5</v>
      </c>
      <c r="E34" s="55">
        <v>18</v>
      </c>
      <c r="F34" s="138"/>
      <c r="G34" s="138"/>
      <c r="H34" s="98"/>
      <c r="I34" s="21"/>
      <c r="J34" s="21"/>
      <c r="K34" s="58" t="s">
        <v>61</v>
      </c>
      <c r="L34" s="59">
        <v>6</v>
      </c>
      <c r="M34" s="18"/>
      <c r="N34" s="57" t="s">
        <v>102</v>
      </c>
      <c r="O34" s="106">
        <v>6.33</v>
      </c>
      <c r="P34" s="97"/>
      <c r="Q34" s="57" t="s">
        <v>102</v>
      </c>
      <c r="R34" s="106">
        <v>5.15</v>
      </c>
      <c r="S34" s="24"/>
      <c r="T34" s="24"/>
      <c r="U34" s="56"/>
    </row>
    <row r="35" spans="1:21" ht="30" customHeight="1" thickTop="1" thickBot="1" x14ac:dyDescent="0.55000000000000004">
      <c r="A35" s="53">
        <v>4</v>
      </c>
      <c r="B35" s="57" t="s">
        <v>102</v>
      </c>
      <c r="C35" s="83">
        <v>7</v>
      </c>
      <c r="D35" s="55">
        <v>17</v>
      </c>
      <c r="E35" s="55">
        <v>17</v>
      </c>
      <c r="F35" s="138"/>
      <c r="G35" s="138"/>
      <c r="H35" s="98"/>
      <c r="I35" s="21"/>
      <c r="J35" s="21"/>
      <c r="K35" s="26" t="s">
        <v>0</v>
      </c>
      <c r="L35" s="103">
        <f>L31+L32+(L33+L34)/2</f>
        <v>17.75</v>
      </c>
      <c r="M35" s="18"/>
      <c r="N35" s="63" t="s">
        <v>103</v>
      </c>
      <c r="O35" s="107">
        <v>6.53</v>
      </c>
      <c r="P35" s="61"/>
      <c r="Q35" s="63" t="s">
        <v>103</v>
      </c>
      <c r="R35" s="107">
        <v>4.1500000000000004</v>
      </c>
      <c r="S35" s="24"/>
      <c r="T35" s="24"/>
      <c r="U35" s="56"/>
    </row>
    <row r="36" spans="1:21" ht="30" customHeight="1" thickTop="1" thickBot="1" x14ac:dyDescent="0.55000000000000004">
      <c r="A36" s="62">
        <v>5</v>
      </c>
      <c r="B36" s="63" t="s">
        <v>103</v>
      </c>
      <c r="C36" s="84">
        <v>8</v>
      </c>
      <c r="D36" s="64">
        <v>16</v>
      </c>
      <c r="E36" s="64">
        <v>17</v>
      </c>
      <c r="F36" s="139"/>
      <c r="G36" s="139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25.42</v>
      </c>
      <c r="P36" s="24"/>
      <c r="Q36" s="65" t="s">
        <v>23</v>
      </c>
      <c r="R36" s="108">
        <f>SMALL((R31:R35),1)+SMALL((R31:R35),2)+SMALL((R31:R35),3)+SMALL((R31:R35),4)</f>
        <v>16.8</v>
      </c>
      <c r="S36" s="24"/>
      <c r="T36" s="24"/>
      <c r="U36" s="56"/>
    </row>
    <row r="37" spans="1:21" ht="30" customHeight="1" thickTop="1" thickBot="1" x14ac:dyDescent="0.55000000000000004">
      <c r="A37" s="66"/>
      <c r="B37" s="67" t="s">
        <v>5</v>
      </c>
      <c r="C37" s="86"/>
      <c r="D37" s="68">
        <f>LARGE((D32:D36),1)+LARGE((D32:D36),2)+LARGE((D32:D36),3)+LARGE((D32:D36),4)</f>
        <v>67</v>
      </c>
      <c r="E37" s="68">
        <f>LARGE((E32:E36),1)+LARGE((E32:E36),2)+LARGE((E32:E36),3)+LARGE((E32:E36),4)</f>
        <v>70</v>
      </c>
      <c r="F37" s="69">
        <f>L35</f>
        <v>17.75</v>
      </c>
      <c r="G37" s="70">
        <f>U37</f>
        <v>4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RANK(O36,($O$16,$O$26,$O$36,$O$46,$O$56,$O$66,$O$76,$O$86,$O$96,$O$106,$O$116,$O$126,$O$136,$O$146,$O$156,$O$166,$O$176,$O$186,$O$196,$O$206,$O$216),0)</f>
        <v>1</v>
      </c>
      <c r="P37" s="72"/>
      <c r="Q37" s="71" t="s">
        <v>6</v>
      </c>
      <c r="R37" s="123">
        <f>RANK(R36,($R$16,$R$26,$R$36,$R$46,$R$56,$R$66,$R$76,$R$86,$R$96,$R$106,$R$116,$R$126,$R$136,$R$146,$R$156,$R$166,$R$176,$R$186,$R$196,$R$206,$R$216),1)</f>
        <v>2</v>
      </c>
      <c r="S37" s="72"/>
      <c r="T37" s="26" t="s">
        <v>25</v>
      </c>
      <c r="U37" s="113">
        <f>O37+R37+U32</f>
        <v>4</v>
      </c>
    </row>
    <row r="38" spans="1:21" ht="30" customHeight="1" thickTop="1" thickBot="1" x14ac:dyDescent="0.55000000000000004">
      <c r="A38" s="60"/>
      <c r="B38" s="73" t="s">
        <v>19</v>
      </c>
      <c r="C38" s="87"/>
      <c r="D38" s="125">
        <f>RANK(D37,($D$17,$D$27,$D$37,$D$47,$D$57,$D$67,$D$77,$D$87,$D$97,$D$107,$D$117,$D$127,$D$137,$D$147,$D$157,$D$167,$D$177,$D$187,$D$197,$D$207,$D$217),0)</f>
        <v>3</v>
      </c>
      <c r="E38" s="125">
        <f>RANK(E37,($E$17,$E$27,$E$37,$E$47,$E$57,$E$67,$E$77,$E$87,$E$97,$E$107,$E$117,$E$127,$E$137,$E$147,$E$157,$E$167,$E$177,$E$187,$E$197,$E$207,$E$217),0)</f>
        <v>1</v>
      </c>
      <c r="F38" s="125">
        <f>RANK(F37,($F$17,$F$27,$F$37,$F$47,$F$57,$F$67,$F$77,$F$87,$F$97,$F$107,$F$117,$F$127,$F$137,$F$147,$F$157,$F$167,$F$177,$F$187,$F$197,$F$207,$F$217),0)</f>
        <v>1</v>
      </c>
      <c r="G38" s="125">
        <f>RANK(G37,($U$17,$U$27,$U$37,$U$47,$U$57,$U$67,$U$77,$U$87,$U$97,$U$107,$U$117,$U$127,$U$137,$U$147,$U$157,$U$167,$U$177,$U$187,$U$197,$U$207,$U$217),1)</f>
        <v>1</v>
      </c>
      <c r="H38" s="75">
        <f>SUM(D38+E38+F38+G38)</f>
        <v>6</v>
      </c>
      <c r="I38" s="127">
        <f>RANK(H38,($H$18,$H$28,$H$38,$H$48,$H$58,$H$68,$H$78,$H$88,$H$98,$H$108,$H$118,$H$128,$H$138,$H$148,$H$158,$H$168,$H$178,$H$188,$H$198,$H$208,$H$218),1)</f>
        <v>1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 x14ac:dyDescent="0.3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 x14ac:dyDescent="0.55000000000000004">
      <c r="A40" s="26"/>
      <c r="B40" s="27" t="s">
        <v>87</v>
      </c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 x14ac:dyDescent="0.55000000000000004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4.75</v>
      </c>
      <c r="M41" s="18"/>
      <c r="N41" s="47" t="s">
        <v>165</v>
      </c>
      <c r="O41" s="105">
        <v>5.13</v>
      </c>
      <c r="P41" s="97"/>
      <c r="Q41" s="47" t="s">
        <v>165</v>
      </c>
      <c r="R41" s="105">
        <v>9.9</v>
      </c>
      <c r="S41" s="24"/>
      <c r="T41" s="42" t="s">
        <v>22</v>
      </c>
      <c r="U41" s="45">
        <v>42.69</v>
      </c>
    </row>
    <row r="42" spans="1:21" ht="30" customHeight="1" thickBot="1" x14ac:dyDescent="0.55000000000000004">
      <c r="A42" s="46">
        <v>1</v>
      </c>
      <c r="B42" s="47" t="s">
        <v>165</v>
      </c>
      <c r="C42" s="81"/>
      <c r="D42" s="48">
        <v>13.75</v>
      </c>
      <c r="E42" s="48">
        <v>16.5</v>
      </c>
      <c r="F42" s="137" t="s">
        <v>15</v>
      </c>
      <c r="G42" s="137" t="s">
        <v>18</v>
      </c>
      <c r="H42" s="96"/>
      <c r="I42" s="21"/>
      <c r="J42" s="21"/>
      <c r="K42" s="49" t="s">
        <v>14</v>
      </c>
      <c r="L42" s="50">
        <v>4.5</v>
      </c>
      <c r="M42" s="18"/>
      <c r="N42" s="54" t="s">
        <v>166</v>
      </c>
      <c r="O42" s="106">
        <v>5.19</v>
      </c>
      <c r="P42" s="97"/>
      <c r="Q42" s="54" t="s">
        <v>166</v>
      </c>
      <c r="R42" s="106">
        <v>8.1999999999999993</v>
      </c>
      <c r="S42" s="24"/>
      <c r="T42" s="52" t="s">
        <v>6</v>
      </c>
      <c r="U42" s="117">
        <f>RANK(U41,($U$11,$U$21,$U$31,$U$41,$U$51,$U$61,$U$71,$U$81,$U$91,$U$101,$U$111,$U$121,$U$131,$U$141,$U$151,$U$161,$U$171,$U$181,$U$191,$U$201,$U$211),1)</f>
        <v>6</v>
      </c>
    </row>
    <row r="43" spans="1:21" ht="30" customHeight="1" thickTop="1" x14ac:dyDescent="0.5">
      <c r="A43" s="53">
        <v>2</v>
      </c>
      <c r="B43" s="54" t="s">
        <v>166</v>
      </c>
      <c r="C43" s="82"/>
      <c r="D43" s="55">
        <v>14.25</v>
      </c>
      <c r="E43" s="55">
        <v>14</v>
      </c>
      <c r="F43" s="138"/>
      <c r="G43" s="138"/>
      <c r="H43" s="98"/>
      <c r="I43" s="21"/>
      <c r="J43" s="21"/>
      <c r="K43" s="49" t="s">
        <v>60</v>
      </c>
      <c r="L43" s="50">
        <v>5</v>
      </c>
      <c r="M43" s="18"/>
      <c r="N43" s="57" t="s">
        <v>167</v>
      </c>
      <c r="O43" s="106">
        <v>6.01</v>
      </c>
      <c r="P43" s="97"/>
      <c r="Q43" s="57" t="s">
        <v>167</v>
      </c>
      <c r="R43" s="106">
        <v>5.7</v>
      </c>
      <c r="S43" s="24"/>
      <c r="T43" s="24"/>
      <c r="U43" s="56"/>
    </row>
    <row r="44" spans="1:21" ht="30" customHeight="1" thickBot="1" x14ac:dyDescent="0.55000000000000004">
      <c r="A44" s="53">
        <v>3</v>
      </c>
      <c r="B44" s="57" t="s">
        <v>167</v>
      </c>
      <c r="C44" s="83"/>
      <c r="D44" s="55">
        <v>14.25</v>
      </c>
      <c r="E44" s="55">
        <v>15.5</v>
      </c>
      <c r="F44" s="138"/>
      <c r="G44" s="138"/>
      <c r="H44" s="98"/>
      <c r="I44" s="21"/>
      <c r="J44" s="21"/>
      <c r="K44" s="58" t="s">
        <v>61</v>
      </c>
      <c r="L44" s="59">
        <v>4.5</v>
      </c>
      <c r="M44" s="18"/>
      <c r="N44" s="57" t="s">
        <v>169</v>
      </c>
      <c r="O44" s="106">
        <v>5.78</v>
      </c>
      <c r="P44" s="97"/>
      <c r="Q44" s="57" t="s">
        <v>169</v>
      </c>
      <c r="R44" s="106">
        <v>9.3000000000000007</v>
      </c>
      <c r="S44" s="24"/>
      <c r="T44" s="24"/>
      <c r="U44" s="56"/>
    </row>
    <row r="45" spans="1:21" ht="30" customHeight="1" thickTop="1" thickBot="1" x14ac:dyDescent="0.55000000000000004">
      <c r="A45" s="53">
        <v>4</v>
      </c>
      <c r="B45" s="57" t="s">
        <v>169</v>
      </c>
      <c r="C45" s="83"/>
      <c r="D45" s="55">
        <v>13</v>
      </c>
      <c r="E45" s="55">
        <v>15.25</v>
      </c>
      <c r="F45" s="138"/>
      <c r="G45" s="138"/>
      <c r="H45" s="98"/>
      <c r="I45" s="21"/>
      <c r="J45" s="21"/>
      <c r="K45" s="26" t="s">
        <v>0</v>
      </c>
      <c r="L45" s="103">
        <f>L41+L42+(L43+L44)/2</f>
        <v>14</v>
      </c>
      <c r="M45" s="18"/>
      <c r="N45" s="63" t="s">
        <v>168</v>
      </c>
      <c r="O45" s="107">
        <v>5.91</v>
      </c>
      <c r="P45" s="61"/>
      <c r="Q45" s="63" t="s">
        <v>168</v>
      </c>
      <c r="R45" s="107">
        <v>5</v>
      </c>
      <c r="S45" s="24"/>
      <c r="T45" s="24"/>
      <c r="U45" s="56"/>
    </row>
    <row r="46" spans="1:21" ht="30" customHeight="1" thickTop="1" thickBot="1" x14ac:dyDescent="0.55000000000000004">
      <c r="A46" s="62">
        <v>5</v>
      </c>
      <c r="B46" s="63" t="s">
        <v>168</v>
      </c>
      <c r="C46" s="84"/>
      <c r="D46" s="64">
        <v>14</v>
      </c>
      <c r="E46" s="64">
        <v>14.25</v>
      </c>
      <c r="F46" s="139"/>
      <c r="G46" s="139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22.89</v>
      </c>
      <c r="P46" s="24"/>
      <c r="Q46" s="65" t="s">
        <v>23</v>
      </c>
      <c r="R46" s="108">
        <f>SMALL((R41:R45),1)+SMALL((R41:R45),2)+SMALL((R41:R45),3)+SMALL((R41:R45),4)</f>
        <v>28.2</v>
      </c>
      <c r="S46" s="24"/>
      <c r="T46" s="24"/>
      <c r="U46" s="56"/>
    </row>
    <row r="47" spans="1:21" ht="30" customHeight="1" thickTop="1" thickBot="1" x14ac:dyDescent="0.55000000000000004">
      <c r="A47" s="66"/>
      <c r="B47" s="67" t="s">
        <v>5</v>
      </c>
      <c r="C47" s="86"/>
      <c r="D47" s="68">
        <f>LARGE((D42:D46),1)+LARGE((D42:D46),2)+LARGE((D42:D46),3)+LARGE((D42:D46),4)</f>
        <v>56.25</v>
      </c>
      <c r="E47" s="68">
        <f>LARGE((E42:E46),1)+LARGE((E42:E46),2)+LARGE((E42:E46),3)+LARGE((E42:E46),4)</f>
        <v>61.5</v>
      </c>
      <c r="F47" s="69">
        <f>L45</f>
        <v>14</v>
      </c>
      <c r="G47" s="70">
        <f>U47</f>
        <v>17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RANK(O46,($O$16,$O$26,$O$36,$O$46,$O$56,$O$66,$O$76,$O$86,$O$96,$O$106,$O$116,$O$126,$O$136,$O$146,$O$156,$O$166,$O$176,$O$186,$O$196,$O$206,$O$216),0)</f>
        <v>5</v>
      </c>
      <c r="P47" s="72"/>
      <c r="Q47" s="71" t="s">
        <v>6</v>
      </c>
      <c r="R47" s="123">
        <f>RANK(R46,($R$16,$R$26,$R$36,$R$46,$R$56,$R$66,$R$76,$R$86,$R$96,$R$106,$R$116,$R$126,$R$136,$R$146,$R$156,$R$166,$R$176,$R$186,$R$196,$R$206,$R$216),1)</f>
        <v>6</v>
      </c>
      <c r="S47" s="72"/>
      <c r="T47" s="26" t="s">
        <v>25</v>
      </c>
      <c r="U47" s="113">
        <f>O47+R47+U42</f>
        <v>17</v>
      </c>
    </row>
    <row r="48" spans="1:21" ht="30" customHeight="1" thickTop="1" thickBot="1" x14ac:dyDescent="0.55000000000000004">
      <c r="A48" s="60"/>
      <c r="B48" s="73" t="s">
        <v>19</v>
      </c>
      <c r="C48" s="87"/>
      <c r="D48" s="125">
        <f>RANK(D47,($D$17,$D$27,$D$37,$D$47,$D$57,$D$67,$D$77,$D$87,$D$97,$D$107,$D$117,$D$127,$D$137,$D$147,$D$157,$D$167,$D$177,$D$187,$D$197,$D$207,$D$217),0)</f>
        <v>4</v>
      </c>
      <c r="E48" s="125">
        <f>RANK(E47,($E$17,$E$27,$E$37,$E$47,$E$57,$E$67,$E$77,$E$87,$E$97,$E$107,$E$117,$E$127,$E$137,$E$147,$E$157,$E$167,$E$177,$E$187,$E$197,$E$207,$E$217),0)</f>
        <v>4</v>
      </c>
      <c r="F48" s="125">
        <f>RANK(F47,($F$17,$F$27,$F$37,$F$47,$F$57,$F$67,$F$77,$F$87,$F$97,$F$107,$F$117,$F$127,$F$137,$F$147,$F$157,$F$167,$F$177,$F$187,$F$197,$F$207,$F$217),0)</f>
        <v>7</v>
      </c>
      <c r="G48" s="125">
        <f>RANK(G47,($U$17,$U$27,$U$37,$U$47,$U$57,$U$67,$U$77,$U$87,$U$97,$U$107,$U$117,$U$127,$U$137,$U$147,$U$157,$U$167,$U$177,$U$187,$U$197,$U$207,$U$217),1)</f>
        <v>6</v>
      </c>
      <c r="H48" s="75">
        <f>SUM(D48+E48+F48+G48)</f>
        <v>21</v>
      </c>
      <c r="I48" s="127">
        <f>RANK(H48,($H$18,$H$28,$H$38,$H$48,$H$58,$H$68,$H$78,$H$88,$H$98,$H$108,$H$118,$H$128,$H$138,$H$148,$H$158,$H$168,$H$178,$H$188,$H$198,$H$208,$H$218),1)</f>
        <v>5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 x14ac:dyDescent="0.3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 x14ac:dyDescent="0.55000000000000004">
      <c r="A50" s="26"/>
      <c r="B50" s="27" t="s">
        <v>67</v>
      </c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30" customHeight="1" thickTop="1" thickBot="1" x14ac:dyDescent="0.55000000000000004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5</v>
      </c>
      <c r="M51" s="18"/>
      <c r="N51" s="47" t="s">
        <v>97</v>
      </c>
      <c r="O51" s="105">
        <v>5.56</v>
      </c>
      <c r="P51" s="97"/>
      <c r="Q51" s="47" t="s">
        <v>97</v>
      </c>
      <c r="R51" s="105">
        <v>6.1</v>
      </c>
      <c r="S51" s="24"/>
      <c r="T51" s="42" t="s">
        <v>22</v>
      </c>
      <c r="U51" s="45">
        <v>41.61</v>
      </c>
    </row>
    <row r="52" spans="1:21" ht="30" customHeight="1" thickBot="1" x14ac:dyDescent="0.55000000000000004">
      <c r="A52" s="46">
        <v>1</v>
      </c>
      <c r="B52" s="47" t="s">
        <v>97</v>
      </c>
      <c r="C52" s="81">
        <v>8</v>
      </c>
      <c r="D52" s="48">
        <v>15.25</v>
      </c>
      <c r="E52" s="48">
        <v>15.25</v>
      </c>
      <c r="F52" s="137" t="s">
        <v>15</v>
      </c>
      <c r="G52" s="137" t="s">
        <v>18</v>
      </c>
      <c r="H52" s="96"/>
      <c r="I52" s="21"/>
      <c r="J52" s="21"/>
      <c r="K52" s="49" t="s">
        <v>14</v>
      </c>
      <c r="L52" s="50">
        <v>5</v>
      </c>
      <c r="M52" s="18"/>
      <c r="N52" s="54" t="s">
        <v>98</v>
      </c>
      <c r="O52" s="106">
        <v>5.39</v>
      </c>
      <c r="P52" s="97"/>
      <c r="Q52" s="54" t="s">
        <v>98</v>
      </c>
      <c r="R52" s="106">
        <v>6.4</v>
      </c>
      <c r="S52" s="24"/>
      <c r="T52" s="52" t="s">
        <v>6</v>
      </c>
      <c r="U52" s="117">
        <f>RANK(U51,($U$11,$U$21,$U$31,$U$41,$U$51,$U$61,$U$71,$U$81,$U$91,$U$101,$U$111,$U$121,$U$131,$U$141,$U$151,$U$161,$U$171,$U$181,$U$191,$U$201,$U$211),1)</f>
        <v>5</v>
      </c>
    </row>
    <row r="53" spans="1:21" ht="30" customHeight="1" thickTop="1" x14ac:dyDescent="0.5">
      <c r="A53" s="53">
        <v>2</v>
      </c>
      <c r="B53" s="54" t="s">
        <v>98</v>
      </c>
      <c r="C53" s="82">
        <v>9</v>
      </c>
      <c r="D53" s="55">
        <v>13.25</v>
      </c>
      <c r="E53" s="55">
        <v>13</v>
      </c>
      <c r="F53" s="138"/>
      <c r="G53" s="138"/>
      <c r="H53" s="98"/>
      <c r="I53" s="21"/>
      <c r="J53" s="21"/>
      <c r="K53" s="49" t="s">
        <v>60</v>
      </c>
      <c r="L53" s="50">
        <v>5.5</v>
      </c>
      <c r="M53" s="18"/>
      <c r="N53" s="57" t="s">
        <v>76</v>
      </c>
      <c r="O53" s="106">
        <v>5.05</v>
      </c>
      <c r="P53" s="97"/>
      <c r="Q53" s="57" t="s">
        <v>76</v>
      </c>
      <c r="R53" s="106">
        <v>5.65</v>
      </c>
      <c r="S53" s="24"/>
      <c r="T53" s="24"/>
      <c r="U53" s="56"/>
    </row>
    <row r="54" spans="1:21" ht="30" customHeight="1" thickBot="1" x14ac:dyDescent="0.55000000000000004">
      <c r="A54" s="53">
        <v>3</v>
      </c>
      <c r="B54" s="57" t="s">
        <v>76</v>
      </c>
      <c r="C54" s="83">
        <v>7</v>
      </c>
      <c r="D54" s="55">
        <v>12.75</v>
      </c>
      <c r="E54" s="55">
        <v>12.75</v>
      </c>
      <c r="F54" s="138"/>
      <c r="G54" s="138"/>
      <c r="H54" s="98"/>
      <c r="I54" s="21"/>
      <c r="J54" s="21"/>
      <c r="K54" s="58" t="s">
        <v>61</v>
      </c>
      <c r="L54" s="59">
        <v>5</v>
      </c>
      <c r="M54" s="18"/>
      <c r="N54" s="57" t="s">
        <v>99</v>
      </c>
      <c r="O54" s="106">
        <v>5.08</v>
      </c>
      <c r="P54" s="97"/>
      <c r="Q54" s="57" t="s">
        <v>99</v>
      </c>
      <c r="R54" s="106">
        <v>8.65</v>
      </c>
      <c r="S54" s="24"/>
      <c r="T54" s="24"/>
      <c r="U54" s="56"/>
    </row>
    <row r="55" spans="1:21" ht="30" customHeight="1" thickTop="1" thickBot="1" x14ac:dyDescent="0.55000000000000004">
      <c r="A55" s="53">
        <v>4</v>
      </c>
      <c r="B55" s="57" t="s">
        <v>99</v>
      </c>
      <c r="C55" s="83">
        <v>7</v>
      </c>
      <c r="D55" s="55">
        <v>12.75</v>
      </c>
      <c r="E55" s="55">
        <v>13.25</v>
      </c>
      <c r="F55" s="138"/>
      <c r="G55" s="138"/>
      <c r="H55" s="98"/>
      <c r="I55" s="21"/>
      <c r="J55" s="21"/>
      <c r="K55" s="26" t="s">
        <v>0</v>
      </c>
      <c r="L55" s="103">
        <f>L51+L52+(L53+L54)/2</f>
        <v>15.25</v>
      </c>
      <c r="M55" s="18"/>
      <c r="N55" s="63" t="s">
        <v>75</v>
      </c>
      <c r="O55" s="107">
        <v>5.46</v>
      </c>
      <c r="P55" s="61"/>
      <c r="Q55" s="63" t="s">
        <v>75</v>
      </c>
      <c r="R55" s="107">
        <v>6.8</v>
      </c>
      <c r="S55" s="24"/>
      <c r="T55" s="24"/>
      <c r="U55" s="56"/>
    </row>
    <row r="56" spans="1:21" ht="30" customHeight="1" thickTop="1" thickBot="1" x14ac:dyDescent="0.55000000000000004">
      <c r="A56" s="62">
        <v>5</v>
      </c>
      <c r="B56" s="63" t="s">
        <v>75</v>
      </c>
      <c r="C56" s="84">
        <v>7</v>
      </c>
      <c r="D56" s="64">
        <v>14</v>
      </c>
      <c r="E56" s="64">
        <v>13</v>
      </c>
      <c r="F56" s="139"/>
      <c r="G56" s="139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21.490000000000002</v>
      </c>
      <c r="P56" s="24"/>
      <c r="Q56" s="65" t="s">
        <v>23</v>
      </c>
      <c r="R56" s="108">
        <f>SMALL((R51:R55),1)+SMALL((R51:R55),2)+SMALL((R51:R55),3)+SMALL((R51:R55),4)</f>
        <v>24.95</v>
      </c>
      <c r="S56" s="24"/>
      <c r="T56" s="24"/>
      <c r="U56" s="56"/>
    </row>
    <row r="57" spans="1:21" ht="30" customHeight="1" thickTop="1" thickBot="1" x14ac:dyDescent="0.55000000000000004">
      <c r="A57" s="66"/>
      <c r="B57" s="67" t="s">
        <v>5</v>
      </c>
      <c r="C57" s="86"/>
      <c r="D57" s="68">
        <f>LARGE((D52:D56),1)+LARGE((D52:D56),2)+LARGE((D52:D56),3)+LARGE((D52:D56),4)</f>
        <v>55.25</v>
      </c>
      <c r="E57" s="68">
        <f>LARGE((E52:E56),1)+LARGE((E52:E56),2)+LARGE((E52:E56),3)+LARGE((E52:E56),4)</f>
        <v>54.5</v>
      </c>
      <c r="F57" s="69">
        <f>L55</f>
        <v>15.25</v>
      </c>
      <c r="G57" s="70">
        <f>U57</f>
        <v>16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RANK(O56,($O$16,$O$26,$O$36,$O$46,$O$56,$O$66,$O$76,$O$86,$O$96,$O$106,$O$116,$O$126,$O$136,$O$146,$O$156,$O$166,$O$176,$O$186,$O$196,$O$206,$O$216),0)</f>
        <v>7</v>
      </c>
      <c r="P57" s="72"/>
      <c r="Q57" s="71" t="s">
        <v>6</v>
      </c>
      <c r="R57" s="123">
        <f>RANK(R56,($R$16,$R$26,$R$36,$R$46,$R$56,$R$66,$R$76,$R$86,$R$96,$R$106,$R$116,$R$126,$R$136,$R$146,$R$156,$R$166,$R$176,$R$186,$R$196,$R$206,$R$216),1)</f>
        <v>4</v>
      </c>
      <c r="S57" s="72"/>
      <c r="T57" s="26" t="s">
        <v>25</v>
      </c>
      <c r="U57" s="113">
        <f>O57+R57+U52</f>
        <v>16</v>
      </c>
    </row>
    <row r="58" spans="1:21" ht="30" customHeight="1" thickTop="1" thickBot="1" x14ac:dyDescent="0.55000000000000004">
      <c r="A58" s="60"/>
      <c r="B58" s="73" t="s">
        <v>19</v>
      </c>
      <c r="C58" s="87"/>
      <c r="D58" s="125">
        <f>RANK(D57,($D$17,$D$27,$D$37,$D$47,$D$57,$D$67,$D$77,$D$87,$D$97,$D$107,$D$117,$D$127,$D$137,$D$147,$D$157,$D$167,$D$177,$D$187,$D$197,$D$207,$D$217),0)</f>
        <v>5</v>
      </c>
      <c r="E58" s="125">
        <f>RANK(E57,($E$17,$E$27,$E$37,$E$47,$E$57,$E$67,$E$77,$E$87,$E$97,$E$107,$E$117,$E$127,$E$137,$E$147,$E$157,$E$167,$E$177,$E$187,$E$197,$E$207,$E$217),0)</f>
        <v>6</v>
      </c>
      <c r="F58" s="125">
        <f>RANK(F57,($F$17,$F$27,$F$37,$F$47,$F$57,$F$67,$F$77,$F$87,$F$97,$F$107,$F$117,$F$127,$F$137,$F$147,$F$157,$F$167,$F$177,$F$187,$F$197,$F$207,$F$217),0)</f>
        <v>4</v>
      </c>
      <c r="G58" s="125">
        <f>RANK(G57,($U$17,$U$27,$U$37,$U$47,$U$57,$U$67,$U$77,$U$87,$U$97,$U$107,$U$117,$U$127,$U$137,$U$147,$U$157,$U$167,$U$177,$U$187,$U$197,$U$207,$U$217),1)</f>
        <v>5</v>
      </c>
      <c r="H58" s="75">
        <f>SUM(D58+E58+F58+G58)</f>
        <v>20</v>
      </c>
      <c r="I58" s="127">
        <f>RANK(H58,($H$18,$H$28,$H$38,$H$48,$H$58,$H$68,$H$78,$H$88,$H$98,$H$108,$H$118,$H$128,$H$138,$H$148,$H$158,$H$168,$H$178,$H$188,$H$198,$H$208,$H$218),1)</f>
        <v>4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 x14ac:dyDescent="0.3"/>
    <row r="60" spans="1:21" ht="30" customHeight="1" thickTop="1" thickBot="1" x14ac:dyDescent="0.55000000000000004">
      <c r="A60" s="26"/>
      <c r="B60" s="27" t="s">
        <v>66</v>
      </c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30" customHeight="1" thickTop="1" thickBot="1" x14ac:dyDescent="0.55000000000000004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5.25</v>
      </c>
      <c r="M61" s="18"/>
      <c r="N61" s="47" t="s">
        <v>108</v>
      </c>
      <c r="O61" s="105">
        <v>5.15</v>
      </c>
      <c r="P61" s="97"/>
      <c r="Q61" s="47" t="s">
        <v>108</v>
      </c>
      <c r="R61" s="105">
        <v>8.8000000000000007</v>
      </c>
      <c r="S61" s="24"/>
      <c r="T61" s="42" t="s">
        <v>22</v>
      </c>
      <c r="U61" s="45">
        <v>44.02</v>
      </c>
    </row>
    <row r="62" spans="1:21" ht="30" customHeight="1" thickBot="1" x14ac:dyDescent="0.55000000000000004">
      <c r="A62" s="46">
        <v>1</v>
      </c>
      <c r="B62" s="47" t="s">
        <v>108</v>
      </c>
      <c r="C62" s="81">
        <v>7</v>
      </c>
      <c r="D62" s="48">
        <v>13.25</v>
      </c>
      <c r="E62" s="48">
        <v>14.75</v>
      </c>
      <c r="F62" s="137" t="s">
        <v>15</v>
      </c>
      <c r="G62" s="137" t="s">
        <v>18</v>
      </c>
      <c r="H62" s="96"/>
      <c r="I62" s="21"/>
      <c r="J62" s="21"/>
      <c r="K62" s="49" t="s">
        <v>14</v>
      </c>
      <c r="L62" s="50">
        <v>5</v>
      </c>
      <c r="M62" s="18"/>
      <c r="N62" s="54" t="s">
        <v>109</v>
      </c>
      <c r="O62" s="106">
        <v>4.5999999999999996</v>
      </c>
      <c r="P62" s="97"/>
      <c r="Q62" s="54" t="s">
        <v>109</v>
      </c>
      <c r="R62" s="106">
        <v>10.7</v>
      </c>
      <c r="S62" s="24"/>
      <c r="T62" s="52" t="s">
        <v>6</v>
      </c>
      <c r="U62" s="117">
        <f>RANK(U61,($U$11,$U$21,$U$31,$U$41,$U$51,$U$61,$U$71,$U$81,$U$91,$U$101,$U$111,$U$121,$U$131,$U$141,$U$151,$U$161,$U$171,$U$181,$U$191,$U$201,$U$211),1)</f>
        <v>7</v>
      </c>
    </row>
    <row r="63" spans="1:21" ht="30" customHeight="1" thickTop="1" x14ac:dyDescent="0.5">
      <c r="A63" s="53">
        <v>2</v>
      </c>
      <c r="B63" s="54" t="s">
        <v>109</v>
      </c>
      <c r="C63" s="82">
        <v>8</v>
      </c>
      <c r="D63" s="55">
        <v>12</v>
      </c>
      <c r="E63" s="55">
        <v>13.75</v>
      </c>
      <c r="F63" s="138"/>
      <c r="G63" s="138"/>
      <c r="H63" s="98"/>
      <c r="I63" s="21"/>
      <c r="J63" s="21"/>
      <c r="K63" s="49" t="s">
        <v>60</v>
      </c>
      <c r="L63" s="50">
        <v>5.25</v>
      </c>
      <c r="M63" s="18"/>
      <c r="N63" s="57" t="s">
        <v>110</v>
      </c>
      <c r="O63" s="106">
        <v>5.7</v>
      </c>
      <c r="P63" s="97"/>
      <c r="Q63" s="57" t="s">
        <v>110</v>
      </c>
      <c r="R63" s="106">
        <v>6.3</v>
      </c>
      <c r="S63" s="24"/>
      <c r="T63" s="24"/>
      <c r="U63" s="56"/>
    </row>
    <row r="64" spans="1:21" ht="30" customHeight="1" thickBot="1" x14ac:dyDescent="0.55000000000000004">
      <c r="A64" s="53">
        <v>3</v>
      </c>
      <c r="B64" s="57" t="s">
        <v>110</v>
      </c>
      <c r="C64" s="83">
        <v>7</v>
      </c>
      <c r="D64" s="55">
        <v>14.25</v>
      </c>
      <c r="E64" s="55">
        <v>15.25</v>
      </c>
      <c r="F64" s="138"/>
      <c r="G64" s="138"/>
      <c r="H64" s="98"/>
      <c r="I64" s="21"/>
      <c r="J64" s="21"/>
      <c r="K64" s="58" t="s">
        <v>61</v>
      </c>
      <c r="L64" s="59">
        <v>4.5</v>
      </c>
      <c r="M64" s="18"/>
      <c r="N64" s="57" t="s">
        <v>111</v>
      </c>
      <c r="O64" s="106">
        <v>5.81</v>
      </c>
      <c r="P64" s="97"/>
      <c r="Q64" s="57" t="s">
        <v>111</v>
      </c>
      <c r="R64" s="106">
        <v>5.5</v>
      </c>
      <c r="S64" s="24"/>
      <c r="T64" s="24"/>
      <c r="U64" s="56"/>
    </row>
    <row r="65" spans="1:21" ht="30" customHeight="1" thickTop="1" thickBot="1" x14ac:dyDescent="0.55000000000000004">
      <c r="A65" s="53">
        <v>4</v>
      </c>
      <c r="B65" s="57" t="s">
        <v>111</v>
      </c>
      <c r="C65" s="83">
        <v>8</v>
      </c>
      <c r="D65" s="55">
        <v>13.75</v>
      </c>
      <c r="E65" s="55">
        <v>13.25</v>
      </c>
      <c r="F65" s="138"/>
      <c r="G65" s="138"/>
      <c r="H65" s="98"/>
      <c r="I65" s="21"/>
      <c r="J65" s="21"/>
      <c r="K65" s="26" t="s">
        <v>0</v>
      </c>
      <c r="L65" s="103">
        <f>L61+L62+(L63+L64)/2</f>
        <v>15.125</v>
      </c>
      <c r="M65" s="18"/>
      <c r="N65" s="63" t="s">
        <v>112</v>
      </c>
      <c r="O65" s="107">
        <v>4.95</v>
      </c>
      <c r="P65" s="61"/>
      <c r="Q65" s="63" t="s">
        <v>112</v>
      </c>
      <c r="R65" s="107">
        <v>4.4000000000000004</v>
      </c>
      <c r="S65" s="24"/>
      <c r="T65" s="24"/>
      <c r="U65" s="56"/>
    </row>
    <row r="66" spans="1:21" ht="30" customHeight="1" thickTop="1" thickBot="1" x14ac:dyDescent="0.55000000000000004">
      <c r="A66" s="62">
        <v>5</v>
      </c>
      <c r="B66" s="63" t="s">
        <v>112</v>
      </c>
      <c r="C66" s="84">
        <v>9</v>
      </c>
      <c r="D66" s="64">
        <v>13.75</v>
      </c>
      <c r="E66" s="64">
        <v>13.75</v>
      </c>
      <c r="F66" s="139"/>
      <c r="G66" s="139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21.61</v>
      </c>
      <c r="P66" s="24"/>
      <c r="Q66" s="65" t="s">
        <v>23</v>
      </c>
      <c r="R66" s="108">
        <f>SMALL((R61:R65),1)+SMALL((R61:R65),2)+SMALL((R61:R65),3)+SMALL((R61:R65),4)</f>
        <v>25</v>
      </c>
      <c r="S66" s="24"/>
      <c r="T66" s="24"/>
      <c r="U66" s="56"/>
    </row>
    <row r="67" spans="1:21" ht="30" customHeight="1" thickTop="1" thickBot="1" x14ac:dyDescent="0.55000000000000004">
      <c r="A67" s="66"/>
      <c r="B67" s="67" t="s">
        <v>5</v>
      </c>
      <c r="C67" s="86"/>
      <c r="D67" s="68">
        <f>LARGE((D62:D66),1)+LARGE((D62:D66),2)+LARGE((D62:D66),3)+LARGE((D62:D66),4)</f>
        <v>55</v>
      </c>
      <c r="E67" s="68">
        <f>LARGE((E62:E66),1)+LARGE((E62:E66),2)+LARGE((E62:E66),3)+LARGE((E62:E66),4)</f>
        <v>57.5</v>
      </c>
      <c r="F67" s="69">
        <f>L65</f>
        <v>15.125</v>
      </c>
      <c r="G67" s="70">
        <f>U67</f>
        <v>18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RANK(O66,($O$16,$O$26,$O$36,$O$46,$O$56,$O$66,$O$76,$O$86,$O$96,$O$106,$O$116,$O$126,$O$136,$O$146,$O$156,$O$166,$O$176,$O$186,$O$196,$O$206,$O$216),0)</f>
        <v>6</v>
      </c>
      <c r="P67" s="72"/>
      <c r="Q67" s="71" t="s">
        <v>6</v>
      </c>
      <c r="R67" s="123">
        <f>RANK(R66,($R$16,$R$26,$R$36,$R$46,$R$56,$R$66,$R$76,$R$86,$R$96,$R$106,$R$116,$R$126,$R$136,$R$146,$R$156,$R$166,$R$176,$R$186,$R$196,$R$206,$R$216),1)</f>
        <v>5</v>
      </c>
      <c r="S67" s="72"/>
      <c r="T67" s="26" t="s">
        <v>25</v>
      </c>
      <c r="U67" s="113">
        <f>O67+R67+U62</f>
        <v>18</v>
      </c>
    </row>
    <row r="68" spans="1:21" ht="30" customHeight="1" thickTop="1" thickBot="1" x14ac:dyDescent="0.55000000000000004">
      <c r="A68" s="60"/>
      <c r="B68" s="73" t="s">
        <v>19</v>
      </c>
      <c r="C68" s="87"/>
      <c r="D68" s="125">
        <f>RANK(D67,($D$17,$D$27,$D$37,$D$47,$D$57,$D$67,$D$77,$D$87,$D$97,$D$107,$D$117,$D$127,$D$137,$D$147,$D$157,$D$167,$D$177,$D$187,$D$197,$D$207,$D$217),0)</f>
        <v>6</v>
      </c>
      <c r="E68" s="125">
        <f>RANK(E67,($E$17,$E$27,$E$37,$E$47,$E$57,$E$67,$E$77,$E$87,$E$97,$E$107,$E$117,$E$127,$E$137,$E$147,$E$157,$E$167,$E$177,$E$187,$E$197,$E$207,$E$217),0)</f>
        <v>5</v>
      </c>
      <c r="F68" s="125">
        <f>RANK(F67,($F$17,$F$27,$F$37,$F$47,$F$57,$F$67,$F$77,$F$87,$F$97,$F$107,$F$117,$F$127,$F$137,$F$147,$F$157,$F$167,$F$177,$F$187,$F$197,$F$207,$F$217),0)</f>
        <v>5</v>
      </c>
      <c r="G68" s="125">
        <f>RANK(G67,($U$17,$U$27,$U$37,$U$47,$U$57,$U$67,$U$77,$U$87,$U$97,$U$107,$U$117,$U$127,$U$137,$U$147,$U$157,$U$167,$U$177,$U$187,$U$197,$U$207,$U$217),1)</f>
        <v>7</v>
      </c>
      <c r="H68" s="75">
        <f>SUM(D68+E68+F68+G68)</f>
        <v>23</v>
      </c>
      <c r="I68" s="127">
        <f>RANK(H68,($H$18,$H$28,$H$38,$H$48,$H$58,$H$68,$H$78,$H$88,$H$98,$H$108,$H$118,$H$128,$H$138,$H$148,$H$158,$H$168,$H$178,$H$188,$H$198,$H$208,$H$218),1)</f>
        <v>6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 x14ac:dyDescent="0.3"/>
    <row r="70" spans="1:21" ht="30" customHeight="1" thickTop="1" thickBot="1" x14ac:dyDescent="0.55000000000000004">
      <c r="A70" s="26"/>
      <c r="B70" s="27" t="s">
        <v>68</v>
      </c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30" customHeight="1" thickTop="1" thickBot="1" x14ac:dyDescent="0.55000000000000004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5</v>
      </c>
      <c r="M71" s="18"/>
      <c r="N71" s="47" t="s">
        <v>150</v>
      </c>
      <c r="O71" s="105">
        <v>6.41</v>
      </c>
      <c r="P71" s="97"/>
      <c r="Q71" s="47" t="s">
        <v>150</v>
      </c>
      <c r="R71" s="105">
        <v>4.3499999999999996</v>
      </c>
      <c r="S71" s="24"/>
      <c r="T71" s="42" t="s">
        <v>22</v>
      </c>
      <c r="U71" s="45">
        <v>41.5</v>
      </c>
    </row>
    <row r="72" spans="1:21" ht="30" customHeight="1" thickBot="1" x14ac:dyDescent="0.55000000000000004">
      <c r="A72" s="46">
        <v>1</v>
      </c>
      <c r="B72" s="47" t="s">
        <v>150</v>
      </c>
      <c r="C72" s="81">
        <v>7</v>
      </c>
      <c r="D72" s="48">
        <v>12.5</v>
      </c>
      <c r="E72" s="48">
        <v>12.25</v>
      </c>
      <c r="F72" s="137" t="s">
        <v>15</v>
      </c>
      <c r="G72" s="137" t="s">
        <v>18</v>
      </c>
      <c r="H72" s="96"/>
      <c r="I72" s="21"/>
      <c r="J72" s="21"/>
      <c r="K72" s="49" t="s">
        <v>14</v>
      </c>
      <c r="L72" s="50">
        <v>4.5</v>
      </c>
      <c r="M72" s="18"/>
      <c r="N72" s="63" t="s">
        <v>151</v>
      </c>
      <c r="O72" s="106">
        <v>6.42</v>
      </c>
      <c r="P72" s="97"/>
      <c r="Q72" s="63" t="s">
        <v>151</v>
      </c>
      <c r="R72" s="106">
        <v>7.75</v>
      </c>
      <c r="S72" s="24"/>
      <c r="T72" s="52" t="s">
        <v>6</v>
      </c>
      <c r="U72" s="117">
        <f>RANK(U71,($U$11,$U$21,$U$31,$U$41,$U$51,$U$61,$U$71,$U$81,$U$91,$U$101,$U$111,$U$121,$U$131,$U$141,$U$151,$U$161,$U$171,$U$181,$U$191,$U$201,$U$211),1)</f>
        <v>4</v>
      </c>
    </row>
    <row r="73" spans="1:21" ht="30" customHeight="1" thickBot="1" x14ac:dyDescent="0.55000000000000004">
      <c r="A73" s="53">
        <v>2</v>
      </c>
      <c r="B73" s="63" t="s">
        <v>151</v>
      </c>
      <c r="C73" s="82">
        <v>7</v>
      </c>
      <c r="D73" s="55">
        <v>14</v>
      </c>
      <c r="E73" s="55">
        <v>13</v>
      </c>
      <c r="F73" s="138"/>
      <c r="G73" s="138"/>
      <c r="H73" s="98"/>
      <c r="I73" s="21"/>
      <c r="J73" s="21"/>
      <c r="K73" s="49" t="s">
        <v>60</v>
      </c>
      <c r="L73" s="50">
        <v>5</v>
      </c>
      <c r="M73" s="18"/>
      <c r="N73" s="57" t="s">
        <v>152</v>
      </c>
      <c r="O73" s="106">
        <v>5.08</v>
      </c>
      <c r="P73" s="97"/>
      <c r="Q73" s="57" t="s">
        <v>152</v>
      </c>
      <c r="R73" s="106">
        <v>30</v>
      </c>
      <c r="S73" s="24"/>
      <c r="T73" s="24"/>
      <c r="U73" s="56"/>
    </row>
    <row r="74" spans="1:21" ht="30" customHeight="1" thickBot="1" x14ac:dyDescent="0.55000000000000004">
      <c r="A74" s="53">
        <v>3</v>
      </c>
      <c r="B74" s="57" t="s">
        <v>152</v>
      </c>
      <c r="C74" s="83">
        <v>7</v>
      </c>
      <c r="D74" s="55">
        <v>12</v>
      </c>
      <c r="E74" s="55">
        <v>12</v>
      </c>
      <c r="F74" s="138"/>
      <c r="G74" s="138"/>
      <c r="H74" s="98"/>
      <c r="I74" s="21"/>
      <c r="J74" s="21"/>
      <c r="K74" s="58" t="s">
        <v>61</v>
      </c>
      <c r="L74" s="59">
        <v>5.25</v>
      </c>
      <c r="M74" s="18"/>
      <c r="N74" s="57" t="s">
        <v>154</v>
      </c>
      <c r="O74" s="106">
        <v>5.55</v>
      </c>
      <c r="P74" s="97"/>
      <c r="Q74" s="57" t="s">
        <v>154</v>
      </c>
      <c r="R74" s="106">
        <v>8.65</v>
      </c>
      <c r="S74" s="24"/>
      <c r="T74" s="24"/>
      <c r="U74" s="56"/>
    </row>
    <row r="75" spans="1:21" ht="30" customHeight="1" thickTop="1" thickBot="1" x14ac:dyDescent="0.55000000000000004">
      <c r="A75" s="53">
        <v>4</v>
      </c>
      <c r="B75" s="57" t="s">
        <v>154</v>
      </c>
      <c r="C75" s="83">
        <v>9</v>
      </c>
      <c r="D75" s="55">
        <v>10.75</v>
      </c>
      <c r="E75" s="55">
        <v>14.25</v>
      </c>
      <c r="F75" s="138"/>
      <c r="G75" s="138"/>
      <c r="H75" s="98"/>
      <c r="I75" s="21"/>
      <c r="J75" s="21"/>
      <c r="K75" s="26" t="s">
        <v>0</v>
      </c>
      <c r="L75" s="103">
        <f>L71+L72+(L73+L74)/2</f>
        <v>14.625</v>
      </c>
      <c r="M75" s="18"/>
      <c r="N75" s="63" t="s">
        <v>153</v>
      </c>
      <c r="O75" s="107">
        <v>5.56</v>
      </c>
      <c r="P75" s="61"/>
      <c r="Q75" s="63" t="s">
        <v>153</v>
      </c>
      <c r="R75" s="107">
        <v>12.3</v>
      </c>
      <c r="S75" s="24"/>
      <c r="T75" s="24"/>
      <c r="U75" s="56"/>
    </row>
    <row r="76" spans="1:21" ht="30" customHeight="1" thickTop="1" thickBot="1" x14ac:dyDescent="0.55000000000000004">
      <c r="A76" s="62">
        <v>5</v>
      </c>
      <c r="B76" s="63" t="s">
        <v>153</v>
      </c>
      <c r="C76" s="84">
        <v>9</v>
      </c>
      <c r="D76" s="64">
        <v>13.25</v>
      </c>
      <c r="E76" s="64">
        <v>14.5</v>
      </c>
      <c r="F76" s="139"/>
      <c r="G76" s="139"/>
      <c r="H76" s="99"/>
      <c r="I76" s="21"/>
      <c r="J76" s="21"/>
      <c r="K76" s="21"/>
      <c r="L76" s="21"/>
      <c r="M76" s="21"/>
      <c r="N76" s="63" t="s">
        <v>23</v>
      </c>
      <c r="O76" s="108">
        <f>LARGE((O71:O75),1)+LARGE((O71:O75),2)+LARGE((O71:O75),3)+LARGE((O71:O75),4)</f>
        <v>23.94</v>
      </c>
      <c r="P76" s="24"/>
      <c r="Q76" s="65" t="s">
        <v>23</v>
      </c>
      <c r="R76" s="108">
        <f>SMALL((R71:R75),1)+SMALL((R71:R75),2)+SMALL((R71:R75),3)+SMALL((R71:R75),4)</f>
        <v>33.049999999999997</v>
      </c>
      <c r="S76" s="24"/>
      <c r="T76" s="24"/>
      <c r="U76" s="56"/>
    </row>
    <row r="77" spans="1:21" ht="30" customHeight="1" thickTop="1" thickBot="1" x14ac:dyDescent="0.55000000000000004">
      <c r="A77" s="66"/>
      <c r="B77" s="67" t="s">
        <v>5</v>
      </c>
      <c r="C77" s="86"/>
      <c r="D77" s="68">
        <f>LARGE((D72:D76),1)+LARGE((D72:D76),2)+LARGE((D72:D76),3)+LARGE((D72:D76),4)</f>
        <v>51.75</v>
      </c>
      <c r="E77" s="68">
        <f>LARGE((E72:E76),1)+LARGE((E72:E76),2)+LARGE((E72:E76),3)+LARGE((E72:E76),4)</f>
        <v>54</v>
      </c>
      <c r="F77" s="69">
        <f>L75</f>
        <v>14.625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RANK(O76,($O$16,$O$26,$O$36,$O$46,$O$56,$O$66,$O$76,$O$86,$O$96,$O$106,$O$116,$O$126,$O$136,$O$146,$O$156,$O$166,$O$176,$O$186,$O$196,$O$206,$O$216),0)</f>
        <v>4</v>
      </c>
      <c r="P77" s="72"/>
      <c r="Q77" s="71" t="s">
        <v>6</v>
      </c>
      <c r="R77" s="123">
        <f>RANK(R76,($R$16,$R$26,$R$36,$R$46,$R$56,$R$66,$R$76,$R$86,$R$96,$R$106,$R$116,$R$126,$R$136,$R$146,$R$156,$R$166,$R$176,$R$186,$R$196,$R$206,$R$216),1)</f>
        <v>7</v>
      </c>
      <c r="S77" s="72"/>
      <c r="T77" s="26" t="s">
        <v>25</v>
      </c>
      <c r="U77" s="113">
        <f>O77+R77+U72</f>
        <v>15</v>
      </c>
    </row>
    <row r="78" spans="1:21" ht="30" customHeight="1" thickTop="1" thickBot="1" x14ac:dyDescent="0.55000000000000004">
      <c r="A78" s="60"/>
      <c r="B78" s="73" t="s">
        <v>19</v>
      </c>
      <c r="C78" s="87"/>
      <c r="D78" s="125">
        <f>RANK(D77,($D$17,$D$27,$D$37,$D$47,$D$57,$D$67,$D$77,$D$87,$D$97,$D$107,$D$117,$D$127,$D$137,$D$147,$D$157,$D$167,$D$177,$D$187,$D$197,$D$207,$D$217),0)</f>
        <v>7</v>
      </c>
      <c r="E78" s="125">
        <f>RANK(E77,($E$17,$E$27,$E$37,$E$47,$E$57,$E$67,$E$77,$E$87,$E$97,$E$107,$E$117,$E$127,$E$137,$E$147,$E$157,$E$167,$E$177,$E$187,$E$197,$E$207,$E$217),0)</f>
        <v>7</v>
      </c>
      <c r="F78" s="125">
        <f>RANK(F77,($F$17,$F$27,$F$37,$F$47,$F$57,$F$67,$F$77,$F$87,$F$97,$F$107,$F$117,$F$127,$F$137,$F$147,$F$157,$F$167,$F$177,$F$187,$F$197,$F$207,$F$217),0)</f>
        <v>6</v>
      </c>
      <c r="G78" s="125">
        <f>RANK(G77,($U$17,$U$27,$U$37,$U$47,$U$57,$U$67,$U$77,$U$87,$U$97,$U$107,$U$117,$U$127,$U$137,$U$147,$U$157,$U$167,$U$177,$U$187,$U$197,$U$207,$U$217),1)</f>
        <v>4</v>
      </c>
      <c r="H78" s="75">
        <f>SUM(D78+E78+F78+G78)</f>
        <v>24</v>
      </c>
      <c r="I78" s="127">
        <f>RANK(H78,($H$18,$H$28,$H$38,$H$48,$H$58,$H$68,$H$78,$H$88,$H$98,$H$108,$H$118,$H$128,$H$138,$H$148,$H$158,$H$168,$H$178,$H$188,$H$198,$H$208,$H$218),1)</f>
        <v>7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 x14ac:dyDescent="0.3"/>
    <row r="80" spans="1:21" ht="30" customHeight="1" thickTop="1" thickBot="1" x14ac:dyDescent="0.55000000000000004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30" customHeight="1" thickTop="1" thickBot="1" x14ac:dyDescent="0.55000000000000004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30" customHeight="1" thickBot="1" x14ac:dyDescent="0.55000000000000004">
      <c r="A82" s="46">
        <v>1</v>
      </c>
      <c r="B82" s="47"/>
      <c r="C82" s="81"/>
      <c r="D82" s="48">
        <v>1</v>
      </c>
      <c r="E82" s="48">
        <v>1</v>
      </c>
      <c r="F82" s="137" t="s">
        <v>15</v>
      </c>
      <c r="G82" s="137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RANK(U81,($U$11,$U$21,$U$31,$U$41,$U$51,$U$61,$U$71,$U$81,$U$91,$U$101,$U$111,$U$121,$U$131,$U$141,$U$151,$U$161,$U$171,$U$181,$U$191,$U$201,$U$211),1)</f>
        <v>8</v>
      </c>
    </row>
    <row r="83" spans="1:21" ht="30" customHeight="1" thickTop="1" x14ac:dyDescent="0.5">
      <c r="A83" s="53">
        <v>2</v>
      </c>
      <c r="B83" s="54"/>
      <c r="C83" s="82"/>
      <c r="D83" s="55">
        <v>1</v>
      </c>
      <c r="E83" s="55">
        <v>1</v>
      </c>
      <c r="F83" s="138"/>
      <c r="G83" s="138"/>
      <c r="H83" s="98"/>
      <c r="I83" s="21"/>
      <c r="J83" s="21"/>
      <c r="K83" s="49" t="s">
        <v>60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30" customHeight="1" thickBot="1" x14ac:dyDescent="0.55000000000000004">
      <c r="A84" s="53">
        <v>3</v>
      </c>
      <c r="B84" s="57"/>
      <c r="C84" s="83"/>
      <c r="D84" s="55">
        <v>1</v>
      </c>
      <c r="E84" s="55">
        <v>1</v>
      </c>
      <c r="F84" s="138"/>
      <c r="G84" s="138"/>
      <c r="H84" s="98"/>
      <c r="I84" s="21"/>
      <c r="J84" s="21"/>
      <c r="K84" s="58" t="s">
        <v>61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30" customHeight="1" thickTop="1" thickBot="1" x14ac:dyDescent="0.55000000000000004">
      <c r="A85" s="53">
        <v>4</v>
      </c>
      <c r="B85" s="57"/>
      <c r="C85" s="83"/>
      <c r="D85" s="55">
        <v>1</v>
      </c>
      <c r="E85" s="55">
        <v>1</v>
      </c>
      <c r="F85" s="138"/>
      <c r="G85" s="138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30" customHeight="1" thickTop="1" thickBot="1" x14ac:dyDescent="0.55000000000000004">
      <c r="A86" s="62">
        <v>5</v>
      </c>
      <c r="B86" s="63"/>
      <c r="C86" s="84"/>
      <c r="D86" s="64">
        <v>1</v>
      </c>
      <c r="E86" s="64">
        <v>1</v>
      </c>
      <c r="F86" s="139"/>
      <c r="G86" s="139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30" customHeight="1" thickTop="1" thickBot="1" x14ac:dyDescent="0.55000000000000004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24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RANK(O86,($O$16,$O$26,$O$36,$O$46,$O$56,$O$66,$O$76,$O$86,$O$96,$O$106,$O$116,$O$126,$O$136,$O$146,$O$156,$O$166,$O$176,$O$186,$O$196,$O$206,$O$216),0)</f>
        <v>8</v>
      </c>
      <c r="P87" s="72"/>
      <c r="Q87" s="71" t="s">
        <v>6</v>
      </c>
      <c r="R87" s="123">
        <f>RANK(R86,($R$16,$R$26,$R$36,$R$46,$R$56,$R$66,$R$76,$R$86,$R$96,$R$106,$R$116,$R$126,$R$136,$R$146,$R$156,$R$166,$R$176,$R$186,$R$196,$R$206,$R$216),1)</f>
        <v>8</v>
      </c>
      <c r="S87" s="72"/>
      <c r="T87" s="26" t="s">
        <v>25</v>
      </c>
      <c r="U87" s="113">
        <f>O87+R87+U82</f>
        <v>24</v>
      </c>
    </row>
    <row r="88" spans="1:21" ht="30" customHeight="1" thickTop="1" thickBot="1" x14ac:dyDescent="0.55000000000000004">
      <c r="A88" s="60"/>
      <c r="B88" s="73" t="s">
        <v>19</v>
      </c>
      <c r="C88" s="87"/>
      <c r="D88" s="125">
        <f>RANK(D87,($D$17,$D$27,$D$37,$D$47,$D$57,$D$67,$D$77,$D$87,$D$97,$D$107,$D$117,$D$127,$D$137,$D$147,$D$157,$D$167,$D$177,$D$187,$D$197,$D$207,$D$217),0)</f>
        <v>8</v>
      </c>
      <c r="E88" s="125">
        <f>RANK(E87,($E$17,$E$27,$E$37,$E$47,$E$57,$E$67,$E$77,$E$87,$E$97,$E$107,$E$117,$E$127,$E$137,$E$147,$E$157,$E$167,$E$177,$E$187,$E$197,$E$207,$E$217),0)</f>
        <v>8</v>
      </c>
      <c r="F88" s="125">
        <f>RANK(F87,($F$17,$F$27,$F$37,$F$47,$F$57,$F$67,$F$77,$F$87,$F$97,$F$107,$F$117,$F$127,$F$137,$F$147,$F$157,$F$167,$F$177,$F$187,$F$197,$F$207,$F$217),0)</f>
        <v>8</v>
      </c>
      <c r="G88" s="125">
        <f>RANK(G87,($U$17,$U$27,$U$37,$U$47,$U$57,$U$67,$U$77,$U$87,$U$97,$U$107,$U$117,$U$127,$U$137,$U$147,$U$157,$U$167,$U$177,$U$187,$U$197,$U$207,$U$217),1)</f>
        <v>8</v>
      </c>
      <c r="H88" s="75">
        <f>SUM(D88+E88+F88+G88)</f>
        <v>32</v>
      </c>
      <c r="I88" s="127">
        <f>RANK(H88,($H$18,$H$28,$H$38,$H$48,$H$58,$H$68,$H$78,$H$88,$H$98,$H$108,$H$118,$H$128,$H$138,$H$148,$H$158,$H$168,$H$178,$H$188,$H$198,$H$208,$H$218),1)</f>
        <v>8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 x14ac:dyDescent="0.3"/>
    <row r="90" spans="1:21" ht="30" customHeight="1" thickTop="1" thickBot="1" x14ac:dyDescent="0.55000000000000004">
      <c r="A90" s="26"/>
      <c r="B90" s="27"/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30" customHeight="1" thickTop="1" thickBot="1" x14ac:dyDescent="0.55000000000000004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30" customHeight="1" thickBot="1" x14ac:dyDescent="0.55000000000000004">
      <c r="A92" s="46">
        <v>1</v>
      </c>
      <c r="B92" s="47"/>
      <c r="C92" s="81"/>
      <c r="D92" s="48">
        <v>1</v>
      </c>
      <c r="E92" s="48">
        <v>1</v>
      </c>
      <c r="F92" s="137" t="s">
        <v>15</v>
      </c>
      <c r="G92" s="137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RANK(U91,($U$11,$U$21,$U$31,$U$41,$U$51,$U$61,$U$71,$U$81,$U$91,$U$101,$U$111,$U$121,$U$131,$U$141,$U$151,$U$161,$U$171,$U$181,$U$191,$U$201,$U$211),1)</f>
        <v>8</v>
      </c>
    </row>
    <row r="93" spans="1:21" ht="30" customHeight="1" thickTop="1" x14ac:dyDescent="0.5">
      <c r="A93" s="53">
        <v>2</v>
      </c>
      <c r="B93" s="54"/>
      <c r="C93" s="82"/>
      <c r="D93" s="55">
        <v>1</v>
      </c>
      <c r="E93" s="55">
        <v>1</v>
      </c>
      <c r="F93" s="138"/>
      <c r="G93" s="138"/>
      <c r="H93" s="98"/>
      <c r="I93" s="21"/>
      <c r="J93" s="21"/>
      <c r="K93" s="49" t="s">
        <v>60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30" customHeight="1" thickBot="1" x14ac:dyDescent="0.55000000000000004">
      <c r="A94" s="53">
        <v>3</v>
      </c>
      <c r="B94" s="57"/>
      <c r="C94" s="83"/>
      <c r="D94" s="55">
        <v>1</v>
      </c>
      <c r="E94" s="55">
        <v>1</v>
      </c>
      <c r="F94" s="138"/>
      <c r="G94" s="138"/>
      <c r="H94" s="98"/>
      <c r="I94" s="21"/>
      <c r="J94" s="21"/>
      <c r="K94" s="58" t="s">
        <v>61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30" customHeight="1" thickTop="1" thickBot="1" x14ac:dyDescent="0.55000000000000004">
      <c r="A95" s="53">
        <v>4</v>
      </c>
      <c r="B95" s="57"/>
      <c r="C95" s="83"/>
      <c r="D95" s="55">
        <v>1</v>
      </c>
      <c r="E95" s="55">
        <v>1</v>
      </c>
      <c r="F95" s="138"/>
      <c r="G95" s="138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30" customHeight="1" thickTop="1" thickBot="1" x14ac:dyDescent="0.55000000000000004">
      <c r="A96" s="62">
        <v>5</v>
      </c>
      <c r="B96" s="63"/>
      <c r="C96" s="84"/>
      <c r="D96" s="64">
        <v>1</v>
      </c>
      <c r="E96" s="64">
        <v>1</v>
      </c>
      <c r="F96" s="139"/>
      <c r="G96" s="139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30" customHeight="1" thickTop="1" thickBot="1" x14ac:dyDescent="0.55000000000000004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24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RANK(O96,($O$16,$O$26,$O$36,$O$46,$O$56,$O$66,$O$76,$O$86,$O$96,$O$106,$O$116,$O$126,$O$136,$O$146,$O$156,$O$166,$O$176,$O$186,$O$196,$O$206,$O$216),0)</f>
        <v>8</v>
      </c>
      <c r="P97" s="72"/>
      <c r="Q97" s="71" t="s">
        <v>6</v>
      </c>
      <c r="R97" s="123">
        <f>RANK(R96,($R$16,$R$26,$R$36,$R$46,$R$56,$R$66,$R$76,$R$86,$R$96,$R$106,$R$116,$R$126,$R$136,$R$146,$R$156,$R$166,$R$176,$R$186,$R$196,$R$206,$R$216),1)</f>
        <v>8</v>
      </c>
      <c r="S97" s="72"/>
      <c r="T97" s="26" t="s">
        <v>25</v>
      </c>
      <c r="U97" s="113">
        <f>O97+R97+U92</f>
        <v>24</v>
      </c>
    </row>
    <row r="98" spans="1:21" ht="30" customHeight="1" thickTop="1" thickBot="1" x14ac:dyDescent="0.55000000000000004">
      <c r="A98" s="60"/>
      <c r="B98" s="73" t="s">
        <v>19</v>
      </c>
      <c r="C98" s="87"/>
      <c r="D98" s="125">
        <f>RANK(D97,($D$17,$D$27,$D$37,$D$47,$D$57,$D$67,$D$77,$D$87,$D$97,$D$107,$D$117,$D$127,$D$137,$D$147,$D$157,$D$167,$D$177,$D$187,$D$197,$D$207,$D$217),0)</f>
        <v>8</v>
      </c>
      <c r="E98" s="125">
        <f>RANK(E97,($E$17,$E$27,$E$37,$E$47,$E$57,$E$67,$E$77,$E$87,$E$97,$E$107,$E$117,$E$127,$E$137,$E$147,$E$157,$E$167,$E$177,$E$187,$E$197,$E$207,$E$217),0)</f>
        <v>8</v>
      </c>
      <c r="F98" s="125">
        <f>RANK(F97,($F$17,$F$27,$F$37,$F$47,$F$57,$F$67,$F$77,$F$87,$F$97,$F$107,$F$117,$F$127,$F$137,$F$147,$F$157,$F$167,$F$177,$F$187,$F$197,$F$207,$F$217),0)</f>
        <v>8</v>
      </c>
      <c r="G98" s="125">
        <f>RANK(G97,($U$17,$U$27,$U$37,$U$47,$U$57,$U$67,$U$77,$U$87,$U$97,$U$107,$U$117,$U$127,$U$137,$U$147,$U$157,$U$167,$U$177,$U$187,$U$197,$U$207,$U$217),1)</f>
        <v>8</v>
      </c>
      <c r="H98" s="75">
        <f>SUM(D98+E98+F98+G98)</f>
        <v>32</v>
      </c>
      <c r="I98" s="127">
        <f>RANK(H98,($H$18,$H$28,$H$38,$H$48,$H$58,$H$68,$H$78,$H$88,$H$98,$H$108,$H$118,$H$128,$H$138,$H$148,$H$158,$H$168,$H$178,$H$188,$H$198,$H$208,$H$218),1)</f>
        <v>8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 x14ac:dyDescent="0.3"/>
    <row r="100" spans="1:21" ht="30" customHeight="1" thickTop="1" thickBot="1" x14ac:dyDescent="0.55000000000000004">
      <c r="A100" s="26"/>
      <c r="B100" s="27"/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30" customHeight="1" thickTop="1" thickBot="1" x14ac:dyDescent="0.55000000000000004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7"/>
      <c r="O101" s="105">
        <v>1</v>
      </c>
      <c r="P101" s="97"/>
      <c r="Q101" s="47"/>
      <c r="R101" s="105">
        <v>80</v>
      </c>
      <c r="S101" s="24"/>
      <c r="T101" s="42" t="s">
        <v>22</v>
      </c>
      <c r="U101" s="45">
        <v>600</v>
      </c>
    </row>
    <row r="102" spans="1:21" ht="30" customHeight="1" thickBot="1" x14ac:dyDescent="0.55000000000000004">
      <c r="A102" s="46">
        <v>1</v>
      </c>
      <c r="B102" s="47"/>
      <c r="C102" s="81"/>
      <c r="D102" s="48">
        <v>1</v>
      </c>
      <c r="E102" s="48">
        <v>1</v>
      </c>
      <c r="F102" s="137" t="s">
        <v>15</v>
      </c>
      <c r="G102" s="137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4"/>
      <c r="O102" s="106">
        <v>1</v>
      </c>
      <c r="P102" s="97"/>
      <c r="Q102" s="54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RANK(U101,($U$11,$U$21,$U$31,$U$41,$U$51,$U$61,$U$71,$U$81,$U$91,$U$101,$U$111,$U$121,$U$131,$U$141,$U$151,$U$161,$U$171,$U$181,$U$191,$U$201,$U$211),1)</f>
        <v>8</v>
      </c>
    </row>
    <row r="103" spans="1:21" ht="30" customHeight="1" thickTop="1" x14ac:dyDescent="0.5">
      <c r="A103" s="53">
        <v>2</v>
      </c>
      <c r="B103" s="54"/>
      <c r="C103" s="82"/>
      <c r="D103" s="55">
        <v>1</v>
      </c>
      <c r="E103" s="55">
        <v>1</v>
      </c>
      <c r="F103" s="138"/>
      <c r="G103" s="138"/>
      <c r="H103" s="98"/>
      <c r="I103" s="21"/>
      <c r="J103" s="21"/>
      <c r="K103" s="49" t="s">
        <v>60</v>
      </c>
      <c r="L103" s="50">
        <v>1</v>
      </c>
      <c r="M103" s="18"/>
      <c r="N103" s="57"/>
      <c r="O103" s="106">
        <v>1</v>
      </c>
      <c r="P103" s="97"/>
      <c r="Q103" s="57"/>
      <c r="R103" s="106">
        <v>80</v>
      </c>
      <c r="S103" s="24"/>
      <c r="T103" s="24"/>
      <c r="U103" s="56"/>
    </row>
    <row r="104" spans="1:21" ht="30" customHeight="1" thickBot="1" x14ac:dyDescent="0.55000000000000004">
      <c r="A104" s="53">
        <v>3</v>
      </c>
      <c r="B104" s="57"/>
      <c r="C104" s="83"/>
      <c r="D104" s="55">
        <v>1</v>
      </c>
      <c r="E104" s="55">
        <v>1</v>
      </c>
      <c r="F104" s="138"/>
      <c r="G104" s="138"/>
      <c r="H104" s="98"/>
      <c r="I104" s="21"/>
      <c r="J104" s="21"/>
      <c r="K104" s="58" t="s">
        <v>61</v>
      </c>
      <c r="L104" s="59">
        <v>1</v>
      </c>
      <c r="M104" s="18"/>
      <c r="N104" s="57"/>
      <c r="O104" s="106">
        <v>1</v>
      </c>
      <c r="P104" s="97"/>
      <c r="Q104" s="57"/>
      <c r="R104" s="106">
        <v>80</v>
      </c>
      <c r="S104" s="24"/>
      <c r="T104" s="24"/>
      <c r="U104" s="56"/>
    </row>
    <row r="105" spans="1:21" ht="30" customHeight="1" thickTop="1" thickBot="1" x14ac:dyDescent="0.55000000000000004">
      <c r="A105" s="53">
        <v>4</v>
      </c>
      <c r="B105" s="57"/>
      <c r="C105" s="83"/>
      <c r="D105" s="55">
        <v>1</v>
      </c>
      <c r="E105" s="55">
        <v>1</v>
      </c>
      <c r="F105" s="138"/>
      <c r="G105" s="138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63"/>
      <c r="O105" s="107">
        <v>1</v>
      </c>
      <c r="P105" s="61"/>
      <c r="Q105" s="63"/>
      <c r="R105" s="107">
        <v>80</v>
      </c>
      <c r="S105" s="24"/>
      <c r="T105" s="24"/>
      <c r="U105" s="56"/>
    </row>
    <row r="106" spans="1:21" ht="30" customHeight="1" thickTop="1" thickBot="1" x14ac:dyDescent="0.55000000000000004">
      <c r="A106" s="62">
        <v>5</v>
      </c>
      <c r="B106" s="63"/>
      <c r="C106" s="84"/>
      <c r="D106" s="64">
        <v>1</v>
      </c>
      <c r="E106" s="64">
        <v>1</v>
      </c>
      <c r="F106" s="139"/>
      <c r="G106" s="139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30" customHeight="1" thickTop="1" thickBot="1" x14ac:dyDescent="0.55000000000000004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24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RANK(O106,($O$16,$O$26,$O$36,$O$46,$O$56,$O$66,$O$76,$O$86,$O$96,$O$106,$O$116,$O$126,$O$136,$O$146,$O$156,$O$166,$O$176,$O$186,$O$196,$O$206,$O$216),0)</f>
        <v>8</v>
      </c>
      <c r="P107" s="72"/>
      <c r="Q107" s="71" t="s">
        <v>6</v>
      </c>
      <c r="R107" s="123">
        <f>RANK(R106,($R$16,$R$26,$R$36,$R$46,$R$56,$R$66,$R$76,$R$86,$R$96,$R$106,$R$116,$R$126,$R$136,$R$146,$R$156,$R$166,$R$176,$R$186,$R$196,$R$206,$R$216),1)</f>
        <v>8</v>
      </c>
      <c r="S107" s="72"/>
      <c r="T107" s="26" t="s">
        <v>25</v>
      </c>
      <c r="U107" s="113">
        <f>O107+R107+U102</f>
        <v>24</v>
      </c>
    </row>
    <row r="108" spans="1:21" ht="30" customHeight="1" thickTop="1" thickBot="1" x14ac:dyDescent="0.55000000000000004">
      <c r="A108" s="60"/>
      <c r="B108" s="73" t="s">
        <v>19</v>
      </c>
      <c r="C108" s="87"/>
      <c r="D108" s="125">
        <f>RANK(D107,($D$17,$D$27,$D$37,$D$47,$D$57,$D$67,$D$77,$D$87,$D$97,$D$107,$D$117,$D$127,$D$137,$D$147,$D$157,$D$167,$D$177,$D$187,$D$197,$D$207,$D$217),0)</f>
        <v>8</v>
      </c>
      <c r="E108" s="125">
        <f>RANK(E107,($E$17,$E$27,$E$37,$E$47,$E$57,$E$67,$E$77,$E$87,$E$97,$E$107,$E$117,$E$127,$E$137,$E$147,$E$157,$E$167,$E$177,$E$187,$E$197,$E$207,$E$217),0)</f>
        <v>8</v>
      </c>
      <c r="F108" s="125">
        <f>RANK(F107,($F$17,$F$27,$F$37,$F$47,$F$57,$F$67,$F$77,$F$87,$F$97,$F$107,$F$117,$F$127,$F$137,$F$147,$F$157,$F$167,$F$177,$F$187,$F$197,$F$207,$F$217),0)</f>
        <v>8</v>
      </c>
      <c r="G108" s="125">
        <f>RANK(G107,($U$17,$U$27,$U$37,$U$47,$U$57,$U$67,$U$77,$U$87,$U$97,$U$107,$U$117,$U$127,$U$137,$U$147,$U$157,$U$167,$U$177,$U$187,$U$197,$U$207,$U$217),1)</f>
        <v>8</v>
      </c>
      <c r="H108" s="75">
        <f>SUM(D108+E108+F108+G108)</f>
        <v>32</v>
      </c>
      <c r="I108" s="127">
        <f>RANK(H108,($H$18,$H$28,$H$38,$H$48,$H$58,$H$68,$H$78,$H$88,$H$98,$H$108,$H$118,$H$128,$H$138,$H$148,$H$158,$H$168,$H$178,$H$188,$H$198,$H$208,$H$218),1)</f>
        <v>8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 x14ac:dyDescent="0.3"/>
    <row r="110" spans="1:21" ht="30" customHeight="1" thickTop="1" thickBot="1" x14ac:dyDescent="0.55000000000000004">
      <c r="A110" s="26"/>
      <c r="B110" s="27"/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30" customHeight="1" thickTop="1" thickBot="1" x14ac:dyDescent="0.55000000000000004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7"/>
      <c r="O111" s="105">
        <v>1</v>
      </c>
      <c r="P111" s="97"/>
      <c r="Q111" s="47"/>
      <c r="R111" s="105">
        <v>80</v>
      </c>
      <c r="S111" s="24"/>
      <c r="T111" s="42" t="s">
        <v>22</v>
      </c>
      <c r="U111" s="45">
        <v>600</v>
      </c>
    </row>
    <row r="112" spans="1:21" ht="30" customHeight="1" thickBot="1" x14ac:dyDescent="0.55000000000000004">
      <c r="A112" s="46">
        <v>1</v>
      </c>
      <c r="B112" s="47"/>
      <c r="C112" s="81"/>
      <c r="D112" s="48">
        <v>1</v>
      </c>
      <c r="E112" s="48">
        <v>1</v>
      </c>
      <c r="F112" s="137" t="s">
        <v>15</v>
      </c>
      <c r="G112" s="137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4"/>
      <c r="O112" s="106">
        <v>1</v>
      </c>
      <c r="P112" s="97"/>
      <c r="Q112" s="54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RANK(U111,($U$11,$U$21,$U$31,$U$41,$U$51,$U$61,$U$71,$U$81,$U$91,$U$101,$U$111,$U$121,$U$131,$U$141,$U$151,$U$161,$U$171,$U$181,$U$191,$U$201,$U$211),1)</f>
        <v>8</v>
      </c>
    </row>
    <row r="113" spans="1:21" ht="30" customHeight="1" thickTop="1" x14ac:dyDescent="0.5">
      <c r="A113" s="53">
        <v>2</v>
      </c>
      <c r="B113" s="54"/>
      <c r="C113" s="82"/>
      <c r="D113" s="55">
        <v>1</v>
      </c>
      <c r="E113" s="55">
        <v>1</v>
      </c>
      <c r="F113" s="138"/>
      <c r="G113" s="138"/>
      <c r="H113" s="98"/>
      <c r="I113" s="21"/>
      <c r="J113" s="21"/>
      <c r="K113" s="49" t="s">
        <v>60</v>
      </c>
      <c r="L113" s="50">
        <v>1</v>
      </c>
      <c r="M113" s="18"/>
      <c r="N113" s="57"/>
      <c r="O113" s="106">
        <v>1</v>
      </c>
      <c r="P113" s="97"/>
      <c r="Q113" s="57"/>
      <c r="R113" s="106">
        <v>80</v>
      </c>
      <c r="S113" s="24"/>
      <c r="T113" s="24"/>
      <c r="U113" s="56"/>
    </row>
    <row r="114" spans="1:21" ht="30" customHeight="1" thickBot="1" x14ac:dyDescent="0.55000000000000004">
      <c r="A114" s="53">
        <v>3</v>
      </c>
      <c r="B114" s="57"/>
      <c r="C114" s="83"/>
      <c r="D114" s="55">
        <v>1</v>
      </c>
      <c r="E114" s="55">
        <v>1</v>
      </c>
      <c r="F114" s="138"/>
      <c r="G114" s="138"/>
      <c r="H114" s="98"/>
      <c r="I114" s="21"/>
      <c r="J114" s="21"/>
      <c r="K114" s="58" t="s">
        <v>61</v>
      </c>
      <c r="L114" s="59">
        <v>1</v>
      </c>
      <c r="M114" s="18"/>
      <c r="N114" s="57"/>
      <c r="O114" s="106">
        <v>1</v>
      </c>
      <c r="P114" s="97"/>
      <c r="Q114" s="57"/>
      <c r="R114" s="106">
        <v>80</v>
      </c>
      <c r="S114" s="24"/>
      <c r="T114" s="24"/>
      <c r="U114" s="56"/>
    </row>
    <row r="115" spans="1:21" ht="30" customHeight="1" thickTop="1" thickBot="1" x14ac:dyDescent="0.55000000000000004">
      <c r="A115" s="53">
        <v>4</v>
      </c>
      <c r="B115" s="57"/>
      <c r="C115" s="83"/>
      <c r="D115" s="55">
        <v>1</v>
      </c>
      <c r="E115" s="55">
        <v>1</v>
      </c>
      <c r="F115" s="138"/>
      <c r="G115" s="138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63"/>
      <c r="O115" s="107">
        <v>1</v>
      </c>
      <c r="P115" s="61"/>
      <c r="Q115" s="63"/>
      <c r="R115" s="107">
        <v>80</v>
      </c>
      <c r="S115" s="24"/>
      <c r="T115" s="24"/>
      <c r="U115" s="56"/>
    </row>
    <row r="116" spans="1:21" ht="30" customHeight="1" thickTop="1" thickBot="1" x14ac:dyDescent="0.55000000000000004">
      <c r="A116" s="62">
        <v>5</v>
      </c>
      <c r="B116" s="63"/>
      <c r="C116" s="84"/>
      <c r="D116" s="64">
        <v>1</v>
      </c>
      <c r="E116" s="64">
        <v>1</v>
      </c>
      <c r="F116" s="139"/>
      <c r="G116" s="139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30" customHeight="1" thickTop="1" thickBot="1" x14ac:dyDescent="0.55000000000000004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24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RANK(O116,($O$16,$O$26,$O$36,$O$46,$O$56,$O$66,$O$76,$O$86,$O$96,$O$106,$O$116,$O$126,$O$136,$O$146,$O$156,$O$166,$O$176,$O$186,$O$196,$O$206,$O$216),0)</f>
        <v>8</v>
      </c>
      <c r="P117" s="72"/>
      <c r="Q117" s="71" t="s">
        <v>6</v>
      </c>
      <c r="R117" s="123">
        <f>RANK(R116,($R$16,$R$26,$R$36,$R$46,$R$56,$R$66,$R$76,$R$86,$R$96,$R$106,$R$116,$R$126,$R$136,$R$146,$R$156,$R$166,$R$176,$R$186,$R$196,$R$206,$R$216),1)</f>
        <v>8</v>
      </c>
      <c r="S117" s="72"/>
      <c r="T117" s="26" t="s">
        <v>25</v>
      </c>
      <c r="U117" s="113">
        <f>O117+R117+U112</f>
        <v>24</v>
      </c>
    </row>
    <row r="118" spans="1:21" ht="30" customHeight="1" thickTop="1" thickBot="1" x14ac:dyDescent="0.55000000000000004">
      <c r="A118" s="60"/>
      <c r="B118" s="73" t="s">
        <v>19</v>
      </c>
      <c r="C118" s="87"/>
      <c r="D118" s="125">
        <f>RANK(D117,($D$17,$D$27,$D$37,$D$47,$D$57,$D$67,$D$77,$D$87,$D$97,$D$107,$D$117,$D$127,$D$137,$D$147,$D$157,$D$167,$D$177,$D$187,$D$197,$D$207,$D$217),0)</f>
        <v>8</v>
      </c>
      <c r="E118" s="125">
        <f>RANK(E117,($E$17,$E$27,$E$37,$E$47,$E$57,$E$67,$E$77,$E$87,$E$97,$E$107,$E$117,$E$127,$E$137,$E$147,$E$157,$E$167,$E$177,$E$187,$E$197,$E$207,$E$217),0)</f>
        <v>8</v>
      </c>
      <c r="F118" s="125">
        <f>RANK(F117,($F$17,$F$27,$F$37,$F$47,$F$57,$F$67,$F$77,$F$87,$F$97,$F$107,$F$117,$F$127,$F$137,$F$147,$F$157,$F$167,$F$177,$F$187,$F$197,$F$207,$F$217),0)</f>
        <v>8</v>
      </c>
      <c r="G118" s="125">
        <f>RANK(G117,($U$17,$U$27,$U$37,$U$47,$U$57,$U$67,$U$77,$U$87,$U$97,$U$107,$U$117,$U$127,$U$137,$U$147,$U$157,$U$167,$U$177,$U$187,$U$197,$U$207,$U$217),1)</f>
        <v>8</v>
      </c>
      <c r="H118" s="75">
        <f>SUM(D118+E118+F118+G118)</f>
        <v>32</v>
      </c>
      <c r="I118" s="127">
        <f>RANK(H118,($H$18,$H$28,$H$38,$H$48,$H$58,$H$68,$H$78,$H$88,$H$98,$H$108,$H$118,$H$128,$H$138,$H$148,$H$158,$H$168,$H$178,$H$188,$H$198,$H$208,$H$218),1)</f>
        <v>8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 x14ac:dyDescent="0.3"/>
    <row r="120" spans="1:21" ht="26.1" customHeight="1" thickTop="1" thickBot="1" x14ac:dyDescent="0.55000000000000004">
      <c r="A120" s="26"/>
      <c r="B120" s="27"/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 x14ac:dyDescent="0.55000000000000004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7"/>
      <c r="O121" s="105">
        <v>1</v>
      </c>
      <c r="P121" s="97"/>
      <c r="Q121" s="47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 x14ac:dyDescent="0.55000000000000004">
      <c r="A122" s="46">
        <v>1</v>
      </c>
      <c r="B122" s="47"/>
      <c r="C122" s="81"/>
      <c r="D122" s="48">
        <v>1</v>
      </c>
      <c r="E122" s="48">
        <v>1</v>
      </c>
      <c r="F122" s="137" t="s">
        <v>15</v>
      </c>
      <c r="G122" s="137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4"/>
      <c r="O122" s="106">
        <v>1</v>
      </c>
      <c r="P122" s="97"/>
      <c r="Q122" s="54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RANK(U121,($U$11,$U$21,$U$31,$U$41,$U$51,$U$61,$U$71,$U$81,$U$91,$U$101,$U$111,$U$121,$U$131,$U$141,$U$151,$U$161,$U$171,$U$181,$U$191,$U$201,$U$211),1)</f>
        <v>8</v>
      </c>
    </row>
    <row r="123" spans="1:21" ht="26.1" customHeight="1" thickTop="1" x14ac:dyDescent="0.5">
      <c r="A123" s="53">
        <v>2</v>
      </c>
      <c r="B123" s="54"/>
      <c r="C123" s="82"/>
      <c r="D123" s="55">
        <v>1</v>
      </c>
      <c r="E123" s="55">
        <v>1</v>
      </c>
      <c r="F123" s="138"/>
      <c r="G123" s="138"/>
      <c r="H123" s="98"/>
      <c r="I123" s="21"/>
      <c r="J123" s="21"/>
      <c r="K123" s="49" t="s">
        <v>60</v>
      </c>
      <c r="L123" s="50">
        <v>1</v>
      </c>
      <c r="M123" s="18"/>
      <c r="N123" s="57"/>
      <c r="O123" s="106">
        <v>1</v>
      </c>
      <c r="P123" s="97"/>
      <c r="Q123" s="57"/>
      <c r="R123" s="106">
        <v>80</v>
      </c>
      <c r="S123" s="24"/>
      <c r="T123" s="24"/>
      <c r="U123" s="56"/>
    </row>
    <row r="124" spans="1:21" ht="26.1" customHeight="1" thickBot="1" x14ac:dyDescent="0.55000000000000004">
      <c r="A124" s="53">
        <v>3</v>
      </c>
      <c r="B124" s="57"/>
      <c r="C124" s="83"/>
      <c r="D124" s="55">
        <v>1</v>
      </c>
      <c r="E124" s="55">
        <v>1</v>
      </c>
      <c r="F124" s="138"/>
      <c r="G124" s="138"/>
      <c r="H124" s="98"/>
      <c r="I124" s="21"/>
      <c r="J124" s="21"/>
      <c r="K124" s="58" t="s">
        <v>61</v>
      </c>
      <c r="L124" s="59">
        <v>1</v>
      </c>
      <c r="M124" s="18"/>
      <c r="N124" s="57"/>
      <c r="O124" s="106">
        <v>1</v>
      </c>
      <c r="P124" s="97"/>
      <c r="Q124" s="57"/>
      <c r="R124" s="106">
        <v>80</v>
      </c>
      <c r="S124" s="24"/>
      <c r="T124" s="24"/>
      <c r="U124" s="56"/>
    </row>
    <row r="125" spans="1:21" ht="26.1" customHeight="1" thickTop="1" thickBot="1" x14ac:dyDescent="0.55000000000000004">
      <c r="A125" s="53">
        <v>4</v>
      </c>
      <c r="B125" s="57"/>
      <c r="C125" s="83"/>
      <c r="D125" s="55">
        <v>1</v>
      </c>
      <c r="E125" s="55">
        <v>1</v>
      </c>
      <c r="F125" s="138"/>
      <c r="G125" s="138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63"/>
      <c r="O125" s="107">
        <v>1</v>
      </c>
      <c r="P125" s="61"/>
      <c r="Q125" s="63"/>
      <c r="R125" s="107">
        <v>80</v>
      </c>
      <c r="S125" s="24"/>
      <c r="T125" s="24"/>
      <c r="U125" s="56"/>
    </row>
    <row r="126" spans="1:21" ht="26.1" customHeight="1" thickTop="1" thickBot="1" x14ac:dyDescent="0.55000000000000004">
      <c r="A126" s="62">
        <v>5</v>
      </c>
      <c r="B126" s="63"/>
      <c r="C126" s="84"/>
      <c r="D126" s="64">
        <v>1</v>
      </c>
      <c r="E126" s="64">
        <v>1</v>
      </c>
      <c r="F126" s="139"/>
      <c r="G126" s="139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 x14ac:dyDescent="0.55000000000000004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24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RANK(O126,($O$16,$O$26,$O$36,$O$46,$O$56,$O$66,$O$76,$O$86,$O$96,$O$106,$O$116,$O$126,$O$136,$O$146,$O$156,$O$166,$O$176,$O$186,$O$196,$O$206,$O$216),0)</f>
        <v>8</v>
      </c>
      <c r="P127" s="72"/>
      <c r="Q127" s="71" t="s">
        <v>6</v>
      </c>
      <c r="R127" s="123">
        <f>RANK(R126,($R$16,$R$26,$R$36,$R$46,$R$56,$R$66,$R$76,$R$86,$R$96,$R$106,$R$116,$R$126,$R$136,$R$146,$R$156,$R$166,$R$176,$R$186,$R$196,$R$206,$R$216),1)</f>
        <v>8</v>
      </c>
      <c r="S127" s="72"/>
      <c r="T127" s="26" t="s">
        <v>25</v>
      </c>
      <c r="U127" s="124">
        <f>O127+R127+U122</f>
        <v>24</v>
      </c>
    </row>
    <row r="128" spans="1:21" ht="26.1" customHeight="1" thickTop="1" thickBot="1" x14ac:dyDescent="0.55000000000000004">
      <c r="A128" s="60"/>
      <c r="B128" s="73" t="s">
        <v>19</v>
      </c>
      <c r="C128" s="87"/>
      <c r="D128" s="125">
        <f>RANK(D127,($D$17,$D$27,$D$37,$D$47,$D$57,$D$67,$D$77,$D$87,$D$97,$D$107,$D$117,$D$127,$D$137,$D$147,$D$157,$D$167,$D$177,$D$187,$D$197,$D$207,$D$217),0)</f>
        <v>8</v>
      </c>
      <c r="E128" s="125">
        <f>RANK(E127,($E$17,$E$27,$E$37,$E$47,$E$57,$E$67,$E$77,$E$87,$E$97,$E$107,$E$117,$E$127,$E$137,$E$147,$E$157,$E$167,$E$177,$E$187,$E$197,$E$207,$E$217),0)</f>
        <v>8</v>
      </c>
      <c r="F128" s="125">
        <f>RANK(F127,($F$17,$F$27,$F$37,$F$47,$F$57,$F$67,$F$77,$F$87,$F$97,$F$107,$F$117,$F$127,$F$137,$F$147,$F$157,$F$167,$F$177,$F$187,$F$197,$F$207,$F$217),0)</f>
        <v>8</v>
      </c>
      <c r="G128" s="125">
        <f>RANK(G127,($U$17,$U$27,$U$37,$U$47,$U$57,$U$67,$U$77,$U$87,$U$97,$U$107,$U$117,$U$127,$U$137,$U$147,$U$157,$U$167,$U$177,$U$187,$U$197,$U$207,$U$217),1)</f>
        <v>8</v>
      </c>
      <c r="H128" s="126">
        <f>SUM(D128+E128+F128+G128)</f>
        <v>32</v>
      </c>
      <c r="I128" s="127">
        <f>RANK(H128,($H$18,$H$28,$H$38,$H$48,$H$58,$H$68,$H$78,$H$88,$H$98,$H$108,$H$118,$H$128,$H$138,$H$148,$H$158,$H$168,$H$178,$H$188,$H$198,$H$208,$H$218),1)</f>
        <v>8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 x14ac:dyDescent="0.3"/>
    <row r="130" spans="1:21" ht="26.1" customHeight="1" thickTop="1" thickBot="1" x14ac:dyDescent="0.55000000000000004">
      <c r="A130" s="26"/>
      <c r="B130" s="27"/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 x14ac:dyDescent="0.55000000000000004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7"/>
      <c r="O131" s="105">
        <v>1</v>
      </c>
      <c r="P131" s="97"/>
      <c r="Q131" s="47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 x14ac:dyDescent="0.55000000000000004">
      <c r="A132" s="46">
        <v>1</v>
      </c>
      <c r="B132" s="47"/>
      <c r="C132" s="81"/>
      <c r="D132" s="48">
        <v>1</v>
      </c>
      <c r="E132" s="48">
        <v>1</v>
      </c>
      <c r="F132" s="137" t="s">
        <v>15</v>
      </c>
      <c r="G132" s="137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4"/>
      <c r="O132" s="106">
        <v>1</v>
      </c>
      <c r="P132" s="97"/>
      <c r="Q132" s="54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RANK(U131,($U$11,$U$21,$U$31,$U$41,$U$51,$U$61,$U$71,$U$81,$U$91,$U$101,$U$111,$U$121,$U$131,$U$141,$U$151,$U$161,$U$171,$U$181,$U$191,$U$201,$U$211),1)</f>
        <v>8</v>
      </c>
    </row>
    <row r="133" spans="1:21" ht="26.1" customHeight="1" thickTop="1" x14ac:dyDescent="0.5">
      <c r="A133" s="53">
        <v>2</v>
      </c>
      <c r="B133" s="54"/>
      <c r="C133" s="82"/>
      <c r="D133" s="55">
        <v>1</v>
      </c>
      <c r="E133" s="55">
        <v>1</v>
      </c>
      <c r="F133" s="138"/>
      <c r="G133" s="138"/>
      <c r="H133" s="98"/>
      <c r="I133" s="21"/>
      <c r="J133" s="21"/>
      <c r="K133" s="49" t="s">
        <v>60</v>
      </c>
      <c r="L133" s="50">
        <v>1</v>
      </c>
      <c r="M133" s="18"/>
      <c r="N133" s="57"/>
      <c r="O133" s="106">
        <v>1</v>
      </c>
      <c r="P133" s="97"/>
      <c r="Q133" s="57"/>
      <c r="R133" s="106">
        <v>80</v>
      </c>
      <c r="S133" s="24"/>
      <c r="T133" s="24"/>
      <c r="U133" s="56"/>
    </row>
    <row r="134" spans="1:21" ht="26.1" customHeight="1" thickBot="1" x14ac:dyDescent="0.55000000000000004">
      <c r="A134" s="53">
        <v>3</v>
      </c>
      <c r="B134" s="57"/>
      <c r="C134" s="83"/>
      <c r="D134" s="55">
        <v>1</v>
      </c>
      <c r="E134" s="55">
        <v>1</v>
      </c>
      <c r="F134" s="138"/>
      <c r="G134" s="138"/>
      <c r="H134" s="98"/>
      <c r="I134" s="21"/>
      <c r="J134" s="21"/>
      <c r="K134" s="58" t="s">
        <v>61</v>
      </c>
      <c r="L134" s="59">
        <v>1</v>
      </c>
      <c r="M134" s="18"/>
      <c r="N134" s="57"/>
      <c r="O134" s="106">
        <v>1</v>
      </c>
      <c r="P134" s="97"/>
      <c r="Q134" s="57"/>
      <c r="R134" s="106">
        <v>80</v>
      </c>
      <c r="S134" s="24"/>
      <c r="T134" s="24"/>
      <c r="U134" s="56"/>
    </row>
    <row r="135" spans="1:21" ht="26.1" customHeight="1" thickTop="1" thickBot="1" x14ac:dyDescent="0.55000000000000004">
      <c r="A135" s="53">
        <v>4</v>
      </c>
      <c r="B135" s="57"/>
      <c r="C135" s="83"/>
      <c r="D135" s="55">
        <v>1</v>
      </c>
      <c r="E135" s="55">
        <v>1</v>
      </c>
      <c r="F135" s="138"/>
      <c r="G135" s="138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63"/>
      <c r="O135" s="107">
        <v>1</v>
      </c>
      <c r="P135" s="61"/>
      <c r="Q135" s="63"/>
      <c r="R135" s="107">
        <v>80</v>
      </c>
      <c r="S135" s="24"/>
      <c r="T135" s="24"/>
      <c r="U135" s="56"/>
    </row>
    <row r="136" spans="1:21" ht="26.1" customHeight="1" thickTop="1" thickBot="1" x14ac:dyDescent="0.55000000000000004">
      <c r="A136" s="62">
        <v>5</v>
      </c>
      <c r="B136" s="63"/>
      <c r="C136" s="84"/>
      <c r="D136" s="64">
        <v>1</v>
      </c>
      <c r="E136" s="64">
        <v>1</v>
      </c>
      <c r="F136" s="139"/>
      <c r="G136" s="139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 x14ac:dyDescent="0.55000000000000004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24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RANK(O136,($O$16,$O$26,$O$36,$O$46,$O$56,$O$66,$O$76,$O$86,$O$96,$O$106,$O$116,$O$126,$O$136,$O$146,$O$156,$O$166,$O$176,$O$186,$O$196,$O$206,$O$216),0)</f>
        <v>8</v>
      </c>
      <c r="P137" s="72"/>
      <c r="Q137" s="71" t="s">
        <v>6</v>
      </c>
      <c r="R137" s="123">
        <f>RANK(R136,($R$16,$R$26,$R$36,$R$46,$R$56,$R$66,$R$76,$R$86,$R$96,$R$106,$R$116,$R$126,$R$136,$R$146,$R$156,$R$166,$R$176,$R$186,$R$196,$R$206,$R$216),1)</f>
        <v>8</v>
      </c>
      <c r="S137" s="72"/>
      <c r="T137" s="26" t="s">
        <v>25</v>
      </c>
      <c r="U137" s="124">
        <f>O137+R137+U132</f>
        <v>24</v>
      </c>
    </row>
    <row r="138" spans="1:21" ht="26.1" customHeight="1" thickTop="1" thickBot="1" x14ac:dyDescent="0.55000000000000004">
      <c r="A138" s="60"/>
      <c r="B138" s="73" t="s">
        <v>19</v>
      </c>
      <c r="C138" s="87"/>
      <c r="D138" s="125">
        <f>RANK(D137,($D$17,$D$27,$D$37,$D$47,$D$57,$D$67,$D$77,$D$87,$D$97,$D$107,$D$117,$D$127,$D$137,$D$147,$D$157,$D$167,$D$177,$D$187,$D$197,$D$207,$D$217),0)</f>
        <v>8</v>
      </c>
      <c r="E138" s="125">
        <f>RANK(E137,($E$17,$E$27,$E$37,$E$47,$E$57,$E$67,$E$77,$E$87,$E$97,$E$107,$E$117,$E$127,$E$137,$E$147,$E$157,$E$167,$E$177,$E$187,$E$197,$E$207,$E$217),0)</f>
        <v>8</v>
      </c>
      <c r="F138" s="125">
        <f>RANK(F137,($F$17,$F$27,$F$37,$F$47,$F$57,$F$67,$F$77,$F$87,$F$97,$F$107,$F$117,$F$127,$F$137,$F$147,$F$157,$F$167,$F$177,$F$187,$F$197,$F$207,$F$217),0)</f>
        <v>8</v>
      </c>
      <c r="G138" s="125">
        <f>RANK(G137,($U$17,$U$27,$U$37,$U$47,$U$57,$U$67,$U$77,$U$87,$U$97,$U$107,$U$117,$U$127,$U$137,$U$147,$U$157,$U$167,$U$177,$U$187,$U$197,$U$207,$U$217),1)</f>
        <v>8</v>
      </c>
      <c r="H138" s="126">
        <f>SUM(D138+E138+F138+G138)</f>
        <v>32</v>
      </c>
      <c r="I138" s="127">
        <f>RANK(H138,($H$18,$H$28,$H$38,$H$48,$H$58,$H$68,$H$78,$H$88,$H$98,$H$108,$H$118,$H$128,$H$138,$H$148,$H$158,$H$168,$H$178,$H$188,$H$198,$H$208,$H$218),1)</f>
        <v>8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 x14ac:dyDescent="0.3"/>
    <row r="140" spans="1:21" ht="26.1" customHeight="1" thickTop="1" thickBot="1" x14ac:dyDescent="0.55000000000000004">
      <c r="A140" s="26"/>
      <c r="B140" s="27"/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 x14ac:dyDescent="0.55000000000000004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7"/>
      <c r="O141" s="105">
        <v>1</v>
      </c>
      <c r="P141" s="97"/>
      <c r="Q141" s="47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 x14ac:dyDescent="0.55000000000000004">
      <c r="A142" s="46">
        <v>1</v>
      </c>
      <c r="B142" s="47"/>
      <c r="C142" s="81"/>
      <c r="D142" s="48">
        <v>1</v>
      </c>
      <c r="E142" s="48">
        <v>1</v>
      </c>
      <c r="F142" s="137" t="s">
        <v>15</v>
      </c>
      <c r="G142" s="137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4"/>
      <c r="O142" s="106">
        <v>1</v>
      </c>
      <c r="P142" s="97"/>
      <c r="Q142" s="54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RANK(U141,($U$11,$U$21,$U$31,$U$41,$U$51,$U$61,$U$71,$U$81,$U$91,$U$101,$U$111,$U$121,$U$131,$U$141,$U$151,$U$161,$U$171,$U$181,$U$191,$U$201,$U$211),1)</f>
        <v>8</v>
      </c>
    </row>
    <row r="143" spans="1:21" ht="26.1" customHeight="1" thickTop="1" x14ac:dyDescent="0.5">
      <c r="A143" s="53">
        <v>2</v>
      </c>
      <c r="B143" s="54"/>
      <c r="C143" s="82"/>
      <c r="D143" s="55">
        <v>1</v>
      </c>
      <c r="E143" s="55">
        <v>1</v>
      </c>
      <c r="F143" s="138"/>
      <c r="G143" s="138"/>
      <c r="H143" s="98"/>
      <c r="I143" s="21"/>
      <c r="J143" s="21"/>
      <c r="K143" s="49" t="s">
        <v>60</v>
      </c>
      <c r="L143" s="50">
        <v>1</v>
      </c>
      <c r="M143" s="18"/>
      <c r="N143" s="57"/>
      <c r="O143" s="106">
        <v>1</v>
      </c>
      <c r="P143" s="97"/>
      <c r="Q143" s="57"/>
      <c r="R143" s="106">
        <v>80</v>
      </c>
      <c r="S143" s="24"/>
      <c r="T143" s="24"/>
      <c r="U143" s="56"/>
    </row>
    <row r="144" spans="1:21" ht="26.1" customHeight="1" thickBot="1" x14ac:dyDescent="0.55000000000000004">
      <c r="A144" s="53">
        <v>3</v>
      </c>
      <c r="B144" s="57"/>
      <c r="C144" s="83"/>
      <c r="D144" s="55">
        <v>1</v>
      </c>
      <c r="E144" s="55">
        <v>1</v>
      </c>
      <c r="F144" s="138"/>
      <c r="G144" s="138"/>
      <c r="H144" s="98"/>
      <c r="I144" s="21"/>
      <c r="J144" s="21"/>
      <c r="K144" s="58" t="s">
        <v>61</v>
      </c>
      <c r="L144" s="59">
        <v>1</v>
      </c>
      <c r="M144" s="18"/>
      <c r="N144" s="57"/>
      <c r="O144" s="106">
        <v>1</v>
      </c>
      <c r="P144" s="97"/>
      <c r="Q144" s="57"/>
      <c r="R144" s="106">
        <v>80</v>
      </c>
      <c r="S144" s="24"/>
      <c r="T144" s="24"/>
      <c r="U144" s="56"/>
    </row>
    <row r="145" spans="1:21" ht="26.1" customHeight="1" thickTop="1" thickBot="1" x14ac:dyDescent="0.55000000000000004">
      <c r="A145" s="53">
        <v>4</v>
      </c>
      <c r="B145" s="57"/>
      <c r="C145" s="83"/>
      <c r="D145" s="55">
        <v>1</v>
      </c>
      <c r="E145" s="55">
        <v>1</v>
      </c>
      <c r="F145" s="138"/>
      <c r="G145" s="138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63"/>
      <c r="O145" s="107">
        <v>1</v>
      </c>
      <c r="P145" s="61"/>
      <c r="Q145" s="63"/>
      <c r="R145" s="107">
        <v>80</v>
      </c>
      <c r="S145" s="24"/>
      <c r="T145" s="24"/>
      <c r="U145" s="56"/>
    </row>
    <row r="146" spans="1:21" ht="26.1" customHeight="1" thickTop="1" thickBot="1" x14ac:dyDescent="0.55000000000000004">
      <c r="A146" s="62">
        <v>5</v>
      </c>
      <c r="B146" s="63"/>
      <c r="C146" s="84"/>
      <c r="D146" s="64">
        <v>1</v>
      </c>
      <c r="E146" s="64">
        <v>1</v>
      </c>
      <c r="F146" s="139"/>
      <c r="G146" s="139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 x14ac:dyDescent="0.55000000000000004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24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RANK(O146,($O$16,$O$26,$O$36,$O$46,$O$56,$O$66,$O$76,$O$86,$O$96,$O$106,$O$116,$O$126,$O$136,$O$146,$O$156,$O$166,$O$176,$O$186,$O$196,$O$206,$O$216),0)</f>
        <v>8</v>
      </c>
      <c r="P147" s="72"/>
      <c r="Q147" s="71" t="s">
        <v>6</v>
      </c>
      <c r="R147" s="123">
        <f>RANK(R146,($R$16,$R$26,$R$36,$R$46,$R$56,$R$66,$R$76,$R$86,$R$96,$R$106,$R$116,$R$126,$R$136,$R$146,$R$156,$R$166,$R$176,$R$186,$R$196,$R$206,$R$216),1)</f>
        <v>8</v>
      </c>
      <c r="S147" s="72"/>
      <c r="T147" s="26" t="s">
        <v>25</v>
      </c>
      <c r="U147" s="124">
        <f>O147+R147+U142</f>
        <v>24</v>
      </c>
    </row>
    <row r="148" spans="1:21" ht="26.1" customHeight="1" thickTop="1" thickBot="1" x14ac:dyDescent="0.55000000000000004">
      <c r="A148" s="60"/>
      <c r="B148" s="73" t="s">
        <v>19</v>
      </c>
      <c r="C148" s="87"/>
      <c r="D148" s="125">
        <f>RANK(D147,($D$17,$D$27,$D$37,$D$47,$D$57,$D$67,$D$77,$D$87,$D$97,$D$107,$D$117,$D$127,$D$137,$D$147,$D$157,$D$167,$D$177,$D$187,$D$197,$D$207,$D$217),0)</f>
        <v>8</v>
      </c>
      <c r="E148" s="125">
        <f>RANK(E147,($E$17,$E$27,$E$37,$E$47,$E$57,$E$67,$E$77,$E$87,$E$97,$E$107,$E$117,$E$127,$E$137,$E$147,$E$157,$E$167,$E$177,$E$187,$E$197,$E$207,$E$217),0)</f>
        <v>8</v>
      </c>
      <c r="F148" s="125">
        <f>RANK(F147,($F$17,$F$27,$F$37,$F$47,$F$57,$F$67,$F$77,$F$87,$F$97,$F$107,$F$117,$F$127,$F$137,$F$147,$F$157,$F$167,$F$177,$F$187,$F$197,$F$207,$F$217),0)</f>
        <v>8</v>
      </c>
      <c r="G148" s="125">
        <f>RANK(G147,($U$17,$U$27,$U$37,$U$47,$U$57,$U$67,$U$77,$U$87,$U$97,$U$107,$U$117,$U$127,$U$137,$U$147,$U$157,$U$167,$U$177,$U$187,$U$197,$U$207,$U$217),1)</f>
        <v>8</v>
      </c>
      <c r="H148" s="126">
        <f>SUM(D148+E148+F148+G148)</f>
        <v>32</v>
      </c>
      <c r="I148" s="127">
        <f>RANK(H148,($H$18,$H$28,$H$38,$H$48,$H$58,$H$68,$H$78,$H$88,$H$98,$H$108,$H$118,$H$128,$H$138,$H$148,$H$158,$H$168,$H$178,$H$188,$H$198,$H$208,$H$218),1)</f>
        <v>8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 x14ac:dyDescent="0.3"/>
    <row r="150" spans="1:21" ht="26.1" customHeight="1" thickTop="1" thickBot="1" x14ac:dyDescent="0.55000000000000004">
      <c r="A150" s="26"/>
      <c r="B150" s="27"/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 x14ac:dyDescent="0.55000000000000004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7"/>
      <c r="O151" s="105">
        <v>1</v>
      </c>
      <c r="P151" s="97"/>
      <c r="Q151" s="47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 x14ac:dyDescent="0.55000000000000004">
      <c r="A152" s="46">
        <v>1</v>
      </c>
      <c r="B152" s="47"/>
      <c r="C152" s="81"/>
      <c r="D152" s="48">
        <v>1</v>
      </c>
      <c r="E152" s="48">
        <v>1</v>
      </c>
      <c r="F152" s="137" t="s">
        <v>15</v>
      </c>
      <c r="G152" s="137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4"/>
      <c r="O152" s="106">
        <v>1</v>
      </c>
      <c r="P152" s="97"/>
      <c r="Q152" s="54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RANK(U151,($U$11,$U$21,$U$31,$U$41,$U$51,$U$61,$U$71,$U$81,$U$91,$U$101,$U$111,$U$121,$U$131,$U$141,$U$151,$U$161,$U$171,$U$181,$U$191,$U$201,$U$211),1)</f>
        <v>8</v>
      </c>
    </row>
    <row r="153" spans="1:21" ht="26.1" customHeight="1" thickTop="1" x14ac:dyDescent="0.5">
      <c r="A153" s="53">
        <v>2</v>
      </c>
      <c r="B153" s="54"/>
      <c r="C153" s="82"/>
      <c r="D153" s="55">
        <v>1</v>
      </c>
      <c r="E153" s="55">
        <v>1</v>
      </c>
      <c r="F153" s="138"/>
      <c r="G153" s="138"/>
      <c r="H153" s="98"/>
      <c r="I153" s="21"/>
      <c r="J153" s="21"/>
      <c r="K153" s="49" t="s">
        <v>60</v>
      </c>
      <c r="L153" s="50">
        <v>1</v>
      </c>
      <c r="M153" s="18"/>
      <c r="N153" s="57"/>
      <c r="O153" s="106">
        <v>1</v>
      </c>
      <c r="P153" s="97"/>
      <c r="Q153" s="57"/>
      <c r="R153" s="106">
        <v>80</v>
      </c>
      <c r="S153" s="24"/>
      <c r="T153" s="24"/>
      <c r="U153" s="56"/>
    </row>
    <row r="154" spans="1:21" ht="26.1" customHeight="1" thickBot="1" x14ac:dyDescent="0.55000000000000004">
      <c r="A154" s="53">
        <v>3</v>
      </c>
      <c r="B154" s="57"/>
      <c r="C154" s="83"/>
      <c r="D154" s="55">
        <v>1</v>
      </c>
      <c r="E154" s="55">
        <v>1</v>
      </c>
      <c r="F154" s="138"/>
      <c r="G154" s="138"/>
      <c r="H154" s="98"/>
      <c r="I154" s="21"/>
      <c r="J154" s="21"/>
      <c r="K154" s="58" t="s">
        <v>61</v>
      </c>
      <c r="L154" s="59">
        <v>1</v>
      </c>
      <c r="M154" s="18"/>
      <c r="N154" s="57"/>
      <c r="O154" s="106">
        <v>1</v>
      </c>
      <c r="P154" s="97"/>
      <c r="Q154" s="57"/>
      <c r="R154" s="106">
        <v>80</v>
      </c>
      <c r="S154" s="24"/>
      <c r="T154" s="24"/>
      <c r="U154" s="56"/>
    </row>
    <row r="155" spans="1:21" ht="26.1" customHeight="1" thickTop="1" thickBot="1" x14ac:dyDescent="0.55000000000000004">
      <c r="A155" s="53">
        <v>4</v>
      </c>
      <c r="B155" s="57"/>
      <c r="C155" s="83"/>
      <c r="D155" s="55">
        <v>1</v>
      </c>
      <c r="E155" s="55">
        <v>1</v>
      </c>
      <c r="F155" s="138"/>
      <c r="G155" s="138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63"/>
      <c r="O155" s="107">
        <v>1</v>
      </c>
      <c r="P155" s="61"/>
      <c r="Q155" s="63"/>
      <c r="R155" s="107">
        <v>80</v>
      </c>
      <c r="S155" s="24"/>
      <c r="T155" s="24"/>
      <c r="U155" s="56"/>
    </row>
    <row r="156" spans="1:21" ht="26.1" customHeight="1" thickTop="1" thickBot="1" x14ac:dyDescent="0.55000000000000004">
      <c r="A156" s="62">
        <v>5</v>
      </c>
      <c r="B156" s="63"/>
      <c r="C156" s="84"/>
      <c r="D156" s="64">
        <v>1</v>
      </c>
      <c r="E156" s="64">
        <v>1</v>
      </c>
      <c r="F156" s="139"/>
      <c r="G156" s="139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 x14ac:dyDescent="0.55000000000000004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24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RANK(O156,($O$16,$O$26,$O$36,$O$46,$O$56,$O$66,$O$76,$O$86,$O$96,$O$106,$O$116,$O$126,$O$136,$O$146,$O$156,$O$166,$O$176,$O$186,$O$196,$O$206,$O$216),0)</f>
        <v>8</v>
      </c>
      <c r="P157" s="72"/>
      <c r="Q157" s="71" t="s">
        <v>6</v>
      </c>
      <c r="R157" s="123">
        <f>RANK(R156,($R$16,$R$26,$R$36,$R$46,$R$56,$R$66,$R$76,$R$86,$R$96,$R$106,$R$116,$R$126,$R$136,$R$146,$R$156,$R$166,$R$176,$R$186,$R$196,$R$206,$R$216),1)</f>
        <v>8</v>
      </c>
      <c r="S157" s="72"/>
      <c r="T157" s="26" t="s">
        <v>25</v>
      </c>
      <c r="U157" s="124">
        <f>O157+R157+U152</f>
        <v>24</v>
      </c>
    </row>
    <row r="158" spans="1:21" ht="26.1" customHeight="1" thickTop="1" thickBot="1" x14ac:dyDescent="0.55000000000000004">
      <c r="A158" s="60"/>
      <c r="B158" s="73" t="s">
        <v>19</v>
      </c>
      <c r="C158" s="87"/>
      <c r="D158" s="125">
        <f>RANK(D157,($D$17,$D$27,$D$37,$D$47,$D$57,$D$67,$D$77,$D$87,$D$97,$D$107,$D$117,$D$127,$D$137,$D$147,$D$157,$D$167,$D$177,$D$187,$D$197,$D$207,$D$217),0)</f>
        <v>8</v>
      </c>
      <c r="E158" s="125">
        <f>RANK(E157,($E$17,$E$27,$E$37,$E$47,$E$57,$E$67,$E$77,$E$87,$E$97,$E$107,$E$117,$E$127,$E$137,$E$147,$E$157,$E$167,$E$177,$E$187,$E$197,$E$207,$E$217),0)</f>
        <v>8</v>
      </c>
      <c r="F158" s="125">
        <f>RANK(F157,($F$17,$F$27,$F$37,$F$47,$F$57,$F$67,$F$77,$F$87,$F$97,$F$107,$F$117,$F$127,$F$137,$F$147,$F$157,$F$167,$F$177,$F$187,$F$197,$F$207,$F$217),0)</f>
        <v>8</v>
      </c>
      <c r="G158" s="125">
        <f>RANK(G157,($U$17,$U$27,$U$37,$U$47,$U$57,$U$67,$U$77,$U$87,$U$97,$U$107,$U$117,$U$127,$U$137,$U$147,$U$157,$U$167,$U$177,$U$187,$U$197,$U$207,$U$217),1)</f>
        <v>8</v>
      </c>
      <c r="H158" s="126">
        <f>SUM(D158+E158+F158+G158)</f>
        <v>32</v>
      </c>
      <c r="I158" s="127">
        <f>RANK(H158,($H$18,$H$28,$H$38,$H$48,$H$58,$H$68,$H$78,$H$88,$H$98,$H$108,$H$118,$H$128,$H$138,$H$148,$H$158,$H$168,$H$178,$H$188,$H$198,$H$208,$H$218),1)</f>
        <v>8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thickBot="1" x14ac:dyDescent="0.3"/>
    <row r="160" spans="1:21" ht="26.1" customHeight="1" thickTop="1" thickBot="1" x14ac:dyDescent="0.55000000000000004">
      <c r="A160" s="26"/>
      <c r="B160" s="135"/>
      <c r="C160" s="78"/>
      <c r="D160" s="28"/>
      <c r="E160" s="28"/>
      <c r="F160" s="28"/>
      <c r="G160" s="29"/>
      <c r="H160" s="30"/>
      <c r="I160" s="31"/>
      <c r="J160" s="31"/>
      <c r="K160" s="91" t="s">
        <v>24</v>
      </c>
      <c r="L160" s="32"/>
      <c r="M160" s="31"/>
      <c r="N160" s="92" t="s">
        <v>16</v>
      </c>
      <c r="O160" s="104"/>
      <c r="P160" s="93"/>
      <c r="Q160" s="94" t="s">
        <v>20</v>
      </c>
      <c r="R160" s="104"/>
      <c r="S160" s="33"/>
      <c r="T160" s="34" t="s">
        <v>21</v>
      </c>
      <c r="U160" s="35"/>
    </row>
    <row r="161" spans="1:21" ht="26.1" customHeight="1" thickTop="1" thickBot="1" x14ac:dyDescent="0.55000000000000004">
      <c r="A161" s="36"/>
      <c r="B161" s="37" t="s">
        <v>7</v>
      </c>
      <c r="C161" s="79" t="s">
        <v>8</v>
      </c>
      <c r="D161" s="38" t="s">
        <v>11</v>
      </c>
      <c r="E161" s="38" t="s">
        <v>12</v>
      </c>
      <c r="F161" s="39" t="s">
        <v>15</v>
      </c>
      <c r="G161" s="40" t="s">
        <v>17</v>
      </c>
      <c r="H161" s="41" t="s">
        <v>5</v>
      </c>
      <c r="I161" s="21"/>
      <c r="J161" s="21"/>
      <c r="K161" s="42" t="s">
        <v>13</v>
      </c>
      <c r="L161" s="43">
        <v>1</v>
      </c>
      <c r="M161" s="18"/>
      <c r="N161" s="47"/>
      <c r="O161" s="105">
        <v>1</v>
      </c>
      <c r="P161" s="97"/>
      <c r="Q161" s="47"/>
      <c r="R161" s="105">
        <v>80</v>
      </c>
      <c r="S161" s="24"/>
      <c r="T161" s="42" t="s">
        <v>22</v>
      </c>
      <c r="U161" s="45">
        <v>600</v>
      </c>
    </row>
    <row r="162" spans="1:21" ht="26.1" customHeight="1" thickBot="1" x14ac:dyDescent="0.55000000000000004">
      <c r="A162" s="46">
        <v>1</v>
      </c>
      <c r="B162" s="47"/>
      <c r="C162" s="81"/>
      <c r="D162" s="48">
        <v>1</v>
      </c>
      <c r="E162" s="48">
        <v>1</v>
      </c>
      <c r="F162" s="137" t="s">
        <v>15</v>
      </c>
      <c r="G162" s="137" t="s">
        <v>18</v>
      </c>
      <c r="H162" s="96"/>
      <c r="I162" s="21"/>
      <c r="J162" s="21"/>
      <c r="K162" s="49" t="s">
        <v>14</v>
      </c>
      <c r="L162" s="50">
        <v>1</v>
      </c>
      <c r="M162" s="18"/>
      <c r="N162" s="54"/>
      <c r="O162" s="106">
        <v>1</v>
      </c>
      <c r="P162" s="97"/>
      <c r="Q162" s="54"/>
      <c r="R162" s="106">
        <v>80</v>
      </c>
      <c r="S162" s="24"/>
      <c r="T162" s="52" t="s">
        <v>6</v>
      </c>
      <c r="U162" s="117">
        <f>RANK(U161,($U$11,$U$21,$U$31,$U$41,$U$51,$U$61,$U$71,$U$81,$U$91,$U$101,$U$111,$U$121,$U$131,$U$141,$U$151,$U$161,$U$171,$U$181,$U$191,$U$201,$U$211),1)</f>
        <v>8</v>
      </c>
    </row>
    <row r="163" spans="1:21" ht="26.1" customHeight="1" thickTop="1" x14ac:dyDescent="0.5">
      <c r="A163" s="53">
        <v>2</v>
      </c>
      <c r="B163" s="54"/>
      <c r="C163" s="82"/>
      <c r="D163" s="55">
        <v>1</v>
      </c>
      <c r="E163" s="55">
        <v>1</v>
      </c>
      <c r="F163" s="138"/>
      <c r="G163" s="138"/>
      <c r="H163" s="98"/>
      <c r="I163" s="21"/>
      <c r="J163" s="21"/>
      <c r="K163" s="49" t="s">
        <v>60</v>
      </c>
      <c r="L163" s="50">
        <v>1</v>
      </c>
      <c r="M163" s="18"/>
      <c r="N163" s="57"/>
      <c r="O163" s="106">
        <v>1</v>
      </c>
      <c r="P163" s="97"/>
      <c r="Q163" s="57"/>
      <c r="R163" s="106">
        <v>80</v>
      </c>
      <c r="S163" s="24"/>
      <c r="T163" s="24"/>
      <c r="U163" s="56"/>
    </row>
    <row r="164" spans="1:21" ht="26.1" customHeight="1" thickBot="1" x14ac:dyDescent="0.55000000000000004">
      <c r="A164" s="53">
        <v>3</v>
      </c>
      <c r="B164" s="57"/>
      <c r="C164" s="83"/>
      <c r="D164" s="55">
        <v>1</v>
      </c>
      <c r="E164" s="55">
        <v>1</v>
      </c>
      <c r="F164" s="138"/>
      <c r="G164" s="138"/>
      <c r="H164" s="98"/>
      <c r="I164" s="21"/>
      <c r="J164" s="21"/>
      <c r="K164" s="58" t="s">
        <v>61</v>
      </c>
      <c r="L164" s="59">
        <v>1</v>
      </c>
      <c r="M164" s="18"/>
      <c r="N164" s="57"/>
      <c r="O164" s="106">
        <v>1</v>
      </c>
      <c r="P164" s="97"/>
      <c r="Q164" s="57"/>
      <c r="R164" s="106">
        <v>80</v>
      </c>
      <c r="S164" s="24"/>
      <c r="T164" s="24"/>
      <c r="U164" s="56"/>
    </row>
    <row r="165" spans="1:21" ht="26.1" customHeight="1" thickTop="1" thickBot="1" x14ac:dyDescent="0.55000000000000004">
      <c r="A165" s="53">
        <v>4</v>
      </c>
      <c r="B165" s="57"/>
      <c r="C165" s="83"/>
      <c r="D165" s="55">
        <v>1</v>
      </c>
      <c r="E165" s="55">
        <v>1</v>
      </c>
      <c r="F165" s="138"/>
      <c r="G165" s="138"/>
      <c r="H165" s="98"/>
      <c r="I165" s="21"/>
      <c r="J165" s="21"/>
      <c r="K165" s="26" t="s">
        <v>0</v>
      </c>
      <c r="L165" s="118">
        <f>L161+L162+(L163+L164)/2</f>
        <v>3</v>
      </c>
      <c r="M165" s="18"/>
      <c r="N165" s="63"/>
      <c r="O165" s="107">
        <v>1</v>
      </c>
      <c r="P165" s="61"/>
      <c r="Q165" s="63"/>
      <c r="R165" s="107">
        <v>80</v>
      </c>
      <c r="S165" s="24"/>
      <c r="T165" s="24"/>
      <c r="U165" s="56"/>
    </row>
    <row r="166" spans="1:21" ht="26.1" customHeight="1" thickTop="1" thickBot="1" x14ac:dyDescent="0.55000000000000004">
      <c r="A166" s="62">
        <v>5</v>
      </c>
      <c r="B166" s="63"/>
      <c r="C166" s="84"/>
      <c r="D166" s="64">
        <v>1</v>
      </c>
      <c r="E166" s="64">
        <v>1</v>
      </c>
      <c r="F166" s="139"/>
      <c r="G166" s="139"/>
      <c r="H166" s="99"/>
      <c r="I166" s="21"/>
      <c r="J166" s="21"/>
      <c r="K166" s="21"/>
      <c r="L166" s="21"/>
      <c r="M166" s="21"/>
      <c r="N166" s="65" t="s">
        <v>23</v>
      </c>
      <c r="O166" s="119">
        <f>LARGE((O161:O165),1)+LARGE((O161:O165),2)+LARGE((O161:O165),3)+LARGE((O161:O165),4)</f>
        <v>4</v>
      </c>
      <c r="P166" s="24"/>
      <c r="Q166" s="65" t="s">
        <v>23</v>
      </c>
      <c r="R166" s="108">
        <f>SMALL((R161:R165),1)+SMALL((R161:R165),2)+SMALL((R161:R165),3)+SMALL((R161:R165),4)</f>
        <v>320</v>
      </c>
      <c r="S166" s="24"/>
      <c r="T166" s="24"/>
      <c r="U166" s="56"/>
    </row>
    <row r="167" spans="1:21" ht="26.1" customHeight="1" thickTop="1" thickBot="1" x14ac:dyDescent="0.55000000000000004">
      <c r="A167" s="66"/>
      <c r="B167" s="67" t="s">
        <v>5</v>
      </c>
      <c r="C167" s="86"/>
      <c r="D167" s="120">
        <f>LARGE((D162:D166),1)+LARGE((D162:D166),2)+LARGE((D162:D166),3)+LARGE((D162:D166),4)</f>
        <v>4</v>
      </c>
      <c r="E167" s="120">
        <f>LARGE((E162:E166),1)+LARGE((E162:E166),2)+LARGE((E162:E166),3)+LARGE((E162:E166),4)</f>
        <v>4</v>
      </c>
      <c r="F167" s="121">
        <f>L165</f>
        <v>3</v>
      </c>
      <c r="G167" s="122">
        <f>U167</f>
        <v>24</v>
      </c>
      <c r="H167" s="100"/>
      <c r="I167" s="21"/>
      <c r="J167" s="21"/>
      <c r="K167" s="21"/>
      <c r="L167" s="21"/>
      <c r="M167" s="21"/>
      <c r="N167" s="71" t="s">
        <v>6</v>
      </c>
      <c r="O167" s="123">
        <f>RANK(O166,($O$16,$O$26,$O$36,$O$46,$O$56,$O$66,$O$76,$O$86,$O$96,$O$106,$O$116,$O$126,$O$136,$O$146,$O$156,$O$166,$O$176,$O$186,$O$196,$O$206,$O$216),0)</f>
        <v>8</v>
      </c>
      <c r="P167" s="72"/>
      <c r="Q167" s="71" t="s">
        <v>6</v>
      </c>
      <c r="R167" s="123">
        <f>RANK(R166,($R$16,$R$26,$R$36,$R$46,$R$56,$R$66,$R$76,$R$86,$R$96,$R$106,$R$116,$R$126,$R$136,$R$146,$R$156,$R$166,$R$176,$R$186,$R$196,$R$206,$R$216),1)</f>
        <v>8</v>
      </c>
      <c r="S167" s="72"/>
      <c r="T167" s="26" t="s">
        <v>25</v>
      </c>
      <c r="U167" s="124">
        <f>O167+R167+U162</f>
        <v>24</v>
      </c>
    </row>
    <row r="168" spans="1:21" ht="26.1" customHeight="1" thickTop="1" thickBot="1" x14ac:dyDescent="0.55000000000000004">
      <c r="A168" s="60"/>
      <c r="B168" s="73" t="s">
        <v>19</v>
      </c>
      <c r="C168" s="87"/>
      <c r="D168" s="125">
        <f>RANK(D167,($D$17,$D$27,$D$37,$D$47,$D$57,$D$67,$D$77,$D$87,$D$97,$D$107,$D$117,$D$127,$D$137,$D$147,$D$157,$D$167,$D$177,$D$187,$D$197,$D$207,$D$217),0)</f>
        <v>8</v>
      </c>
      <c r="E168" s="125">
        <f>RANK(E167,($E$17,$E$27,$E$37,$E$47,$E$57,$E$67,$E$77,$E$87,$E$97,$E$107,$E$117,$E$127,$E$137,$E$147,$E$157,$E$167,$E$177,$E$187,$E$197,$E$207,$E$217),0)</f>
        <v>8</v>
      </c>
      <c r="F168" s="125">
        <f>RANK(F167,($F$17,$F$27,$F$37,$F$47,$F$57,$F$67,$F$77,$F$87,$F$97,$F$107,$F$117,$F$127,$F$137,$F$147,$F$157,$F$167,$F$177,$F$187,$F$197,$F$207,$F$217),0)</f>
        <v>8</v>
      </c>
      <c r="G168" s="125">
        <f>RANK(G167,($U$17,$U$27,$U$37,$U$47,$U$57,$U$67,$U$77,$U$87,$U$97,$U$107,$U$117,$U$127,$U$137,$U$147,$U$157,$U$167,$U$177,$U$187,$U$197,$U$207,$U$217),1)</f>
        <v>8</v>
      </c>
      <c r="H168" s="126">
        <f>SUM(D168+E168+F168+G168)</f>
        <v>32</v>
      </c>
      <c r="I168" s="127">
        <f>RANK(H168,($H$18,$H$28,$H$38,$H$48,$H$58,$H$68,$H$78,$H$88,$H$98,$H$108,$H$118,$H$128,$H$138,$H$148,$H$158,$H$168,$H$178,$H$188,$H$198,$H$208,$H$218),1)</f>
        <v>8</v>
      </c>
      <c r="J168" s="88"/>
      <c r="K168" s="21"/>
      <c r="L168" s="21"/>
      <c r="M168" s="21"/>
      <c r="N168" s="21"/>
      <c r="O168" s="19"/>
      <c r="P168" s="21"/>
      <c r="Q168" s="21"/>
      <c r="R168" s="19"/>
      <c r="S168" s="21"/>
      <c r="T168" s="21"/>
      <c r="U168" s="21"/>
    </row>
    <row r="169" spans="1:21" ht="26.1" customHeight="1" thickTop="1" thickBot="1" x14ac:dyDescent="0.3"/>
    <row r="170" spans="1:21" ht="26.1" customHeight="1" thickTop="1" thickBot="1" x14ac:dyDescent="0.55000000000000004">
      <c r="A170" s="26"/>
      <c r="B170" s="27"/>
      <c r="C170" s="78"/>
      <c r="D170" s="28"/>
      <c r="E170" s="28"/>
      <c r="F170" s="28"/>
      <c r="G170" s="29"/>
      <c r="H170" s="30"/>
      <c r="I170" s="31"/>
      <c r="J170" s="31"/>
      <c r="K170" s="91" t="s">
        <v>24</v>
      </c>
      <c r="L170" s="32"/>
      <c r="M170" s="31"/>
      <c r="N170" s="92" t="s">
        <v>16</v>
      </c>
      <c r="O170" s="104"/>
      <c r="P170" s="93"/>
      <c r="Q170" s="94" t="s">
        <v>20</v>
      </c>
      <c r="R170" s="104"/>
      <c r="S170" s="33"/>
      <c r="T170" s="34" t="s">
        <v>21</v>
      </c>
      <c r="U170" s="35"/>
    </row>
    <row r="171" spans="1:21" ht="26.1" customHeight="1" thickTop="1" thickBot="1" x14ac:dyDescent="0.55000000000000004">
      <c r="A171" s="36"/>
      <c r="B171" s="37" t="s">
        <v>7</v>
      </c>
      <c r="C171" s="79" t="s">
        <v>8</v>
      </c>
      <c r="D171" s="38" t="s">
        <v>11</v>
      </c>
      <c r="E171" s="38" t="s">
        <v>12</v>
      </c>
      <c r="F171" s="39" t="s">
        <v>15</v>
      </c>
      <c r="G171" s="40" t="s">
        <v>17</v>
      </c>
      <c r="H171" s="41" t="s">
        <v>5</v>
      </c>
      <c r="I171" s="21"/>
      <c r="J171" s="21"/>
      <c r="K171" s="42" t="s">
        <v>13</v>
      </c>
      <c r="L171" s="43">
        <v>1</v>
      </c>
      <c r="M171" s="18"/>
      <c r="N171" s="47"/>
      <c r="O171" s="105">
        <v>1</v>
      </c>
      <c r="P171" s="97"/>
      <c r="Q171" s="47"/>
      <c r="R171" s="105">
        <v>80</v>
      </c>
      <c r="S171" s="24"/>
      <c r="T171" s="42" t="s">
        <v>22</v>
      </c>
      <c r="U171" s="45">
        <v>600</v>
      </c>
    </row>
    <row r="172" spans="1:21" ht="26.1" customHeight="1" thickBot="1" x14ac:dyDescent="0.55000000000000004">
      <c r="A172" s="46">
        <v>1</v>
      </c>
      <c r="B172" s="47"/>
      <c r="C172" s="81"/>
      <c r="D172" s="48">
        <v>1</v>
      </c>
      <c r="E172" s="48">
        <v>1</v>
      </c>
      <c r="F172" s="137" t="s">
        <v>15</v>
      </c>
      <c r="G172" s="137" t="s">
        <v>18</v>
      </c>
      <c r="H172" s="96"/>
      <c r="I172" s="21"/>
      <c r="J172" s="21"/>
      <c r="K172" s="49" t="s">
        <v>14</v>
      </c>
      <c r="L172" s="50">
        <v>1</v>
      </c>
      <c r="M172" s="18"/>
      <c r="N172" s="54"/>
      <c r="O172" s="106">
        <v>1</v>
      </c>
      <c r="P172" s="97"/>
      <c r="Q172" s="54"/>
      <c r="R172" s="106">
        <v>80</v>
      </c>
      <c r="S172" s="24"/>
      <c r="T172" s="52" t="s">
        <v>6</v>
      </c>
      <c r="U172" s="117">
        <f>RANK(U171,($U$11,$U$21,$U$31,$U$41,$U$51,$U$61,$U$71,$U$81,$U$91,$U$101,$U$111,$U$121,$U$131,$U$141,$U$151,$U$161,$U$171,$U$181,$U$191,$U$201,$U$211),1)</f>
        <v>8</v>
      </c>
    </row>
    <row r="173" spans="1:21" ht="26.1" customHeight="1" thickTop="1" x14ac:dyDescent="0.5">
      <c r="A173" s="53">
        <v>2</v>
      </c>
      <c r="B173" s="54"/>
      <c r="C173" s="82"/>
      <c r="D173" s="55">
        <v>1</v>
      </c>
      <c r="E173" s="55">
        <v>1</v>
      </c>
      <c r="F173" s="138"/>
      <c r="G173" s="138"/>
      <c r="H173" s="98"/>
      <c r="I173" s="21"/>
      <c r="J173" s="21"/>
      <c r="K173" s="49" t="s">
        <v>60</v>
      </c>
      <c r="L173" s="50">
        <v>1</v>
      </c>
      <c r="M173" s="18"/>
      <c r="N173" s="57"/>
      <c r="O173" s="106">
        <v>1</v>
      </c>
      <c r="P173" s="97"/>
      <c r="Q173" s="57"/>
      <c r="R173" s="106">
        <v>80</v>
      </c>
      <c r="S173" s="24"/>
      <c r="T173" s="24"/>
      <c r="U173" s="56"/>
    </row>
    <row r="174" spans="1:21" ht="26.1" customHeight="1" thickBot="1" x14ac:dyDescent="0.55000000000000004">
      <c r="A174" s="53">
        <v>3</v>
      </c>
      <c r="B174" s="57"/>
      <c r="C174" s="83"/>
      <c r="D174" s="55">
        <v>1</v>
      </c>
      <c r="E174" s="55">
        <v>1</v>
      </c>
      <c r="F174" s="138"/>
      <c r="G174" s="138"/>
      <c r="H174" s="98"/>
      <c r="I174" s="21"/>
      <c r="J174" s="21"/>
      <c r="K174" s="58" t="s">
        <v>61</v>
      </c>
      <c r="L174" s="59">
        <v>1</v>
      </c>
      <c r="M174" s="18"/>
      <c r="N174" s="57"/>
      <c r="O174" s="106">
        <v>1</v>
      </c>
      <c r="P174" s="97"/>
      <c r="Q174" s="57"/>
      <c r="R174" s="106">
        <v>80</v>
      </c>
      <c r="S174" s="24"/>
      <c r="T174" s="24"/>
      <c r="U174" s="56"/>
    </row>
    <row r="175" spans="1:21" ht="26.1" customHeight="1" thickTop="1" thickBot="1" x14ac:dyDescent="0.55000000000000004">
      <c r="A175" s="53">
        <v>4</v>
      </c>
      <c r="B175" s="57"/>
      <c r="C175" s="83"/>
      <c r="D175" s="55">
        <v>1</v>
      </c>
      <c r="E175" s="55">
        <v>1</v>
      </c>
      <c r="F175" s="138"/>
      <c r="G175" s="138"/>
      <c r="H175" s="98"/>
      <c r="I175" s="21"/>
      <c r="J175" s="21"/>
      <c r="K175" s="26" t="s">
        <v>0</v>
      </c>
      <c r="L175" s="118">
        <f>L171+L172+(L173+L174)/2</f>
        <v>3</v>
      </c>
      <c r="M175" s="18"/>
      <c r="N175" s="63"/>
      <c r="O175" s="107">
        <v>1</v>
      </c>
      <c r="P175" s="61"/>
      <c r="Q175" s="63"/>
      <c r="R175" s="107">
        <v>80</v>
      </c>
      <c r="S175" s="24"/>
      <c r="T175" s="24"/>
      <c r="U175" s="56"/>
    </row>
    <row r="176" spans="1:21" ht="26.1" customHeight="1" thickTop="1" thickBot="1" x14ac:dyDescent="0.55000000000000004">
      <c r="A176" s="62">
        <v>5</v>
      </c>
      <c r="B176" s="63"/>
      <c r="C176" s="84"/>
      <c r="D176" s="64">
        <v>1</v>
      </c>
      <c r="E176" s="64">
        <v>1</v>
      </c>
      <c r="F176" s="139"/>
      <c r="G176" s="139"/>
      <c r="H176" s="99"/>
      <c r="I176" s="21"/>
      <c r="J176" s="21"/>
      <c r="K176" s="21"/>
      <c r="L176" s="21"/>
      <c r="M176" s="21"/>
      <c r="N176" s="65" t="s">
        <v>23</v>
      </c>
      <c r="O176" s="119">
        <f>LARGE((O171:O175),1)+LARGE((O171:O175),2)+LARGE((O171:O175),3)+LARGE((O171:O175),4)</f>
        <v>4</v>
      </c>
      <c r="P176" s="24"/>
      <c r="Q176" s="65" t="s">
        <v>23</v>
      </c>
      <c r="R176" s="119">
        <f>SMALL((R171:R175),1)+SMALL((R171:R175),2)+SMALL((R171:R175),3)+SMALL((R171:R175),4)</f>
        <v>320</v>
      </c>
      <c r="S176" s="24"/>
      <c r="T176" s="24"/>
      <c r="U176" s="56"/>
    </row>
    <row r="177" spans="1:21" ht="26.1" customHeight="1" thickTop="1" thickBot="1" x14ac:dyDescent="0.55000000000000004">
      <c r="A177" s="66"/>
      <c r="B177" s="67" t="s">
        <v>5</v>
      </c>
      <c r="C177" s="86"/>
      <c r="D177" s="120">
        <f>LARGE((D172:D176),1)+LARGE((D172:D176),2)+LARGE((D172:D176),3)+LARGE((D172:D176),4)</f>
        <v>4</v>
      </c>
      <c r="E177" s="120">
        <f>LARGE((E172:E176),1)+LARGE((E172:E176),2)+LARGE((E172:E176),3)+LARGE((E172:E176),4)</f>
        <v>4</v>
      </c>
      <c r="F177" s="121">
        <f>L175</f>
        <v>3</v>
      </c>
      <c r="G177" s="122">
        <f>U177</f>
        <v>24</v>
      </c>
      <c r="H177" s="100"/>
      <c r="I177" s="21"/>
      <c r="J177" s="21"/>
      <c r="K177" s="21"/>
      <c r="L177" s="21"/>
      <c r="M177" s="21"/>
      <c r="N177" s="71" t="s">
        <v>6</v>
      </c>
      <c r="O177" s="123">
        <f>RANK(O176,($O$16,$O$26,$O$36,$O$46,$O$56,$O$66,$O$76,$O$86,$O$96,$O$106,$O$116,$O$126,$O$136,$O$146,$O$156,$O$166,$O$176,$O$186,$O$196,$O$206,$O$216),0)</f>
        <v>8</v>
      </c>
      <c r="P177" s="72"/>
      <c r="Q177" s="71" t="s">
        <v>6</v>
      </c>
      <c r="R177" s="123">
        <f>RANK(R176,($R$16,$R$26,$R$36,$R$46,$R$56,$R$66,$R$76,$R$86,$R$96,$R$106,$R$116,$R$126,$R$136,$R$146,$R$156,$R$166,$R$176,$R$186,$R$196,$R$206,$R$216),1)</f>
        <v>8</v>
      </c>
      <c r="S177" s="72"/>
      <c r="T177" s="26" t="s">
        <v>25</v>
      </c>
      <c r="U177" s="124">
        <f>O177+R177+U172</f>
        <v>24</v>
      </c>
    </row>
    <row r="178" spans="1:21" ht="26.1" customHeight="1" thickTop="1" thickBot="1" x14ac:dyDescent="0.55000000000000004">
      <c r="A178" s="60"/>
      <c r="B178" s="73" t="s">
        <v>19</v>
      </c>
      <c r="C178" s="87"/>
      <c r="D178" s="125">
        <f>RANK(D177,($D$17,$D$27,$D$37,$D$47,$D$57,$D$67,$D$77,$D$87,$D$97,$D$107,$D$117,$D$127,$D$137,$D$147,$D$157,$D$167,$D$177,$D$187,$D$197,$D$207,$D$217),0)</f>
        <v>8</v>
      </c>
      <c r="E178" s="125">
        <f>RANK(E177,($E$17,$E$27,$E$37,$E$47,$E$57,$E$67,$E$77,$E$87,$E$97,$E$107,$E$117,$E$127,$E$137,$E$147,$E$157,$E$167,$E$177,$E$187,$E$197,$E$207,$E$217),0)</f>
        <v>8</v>
      </c>
      <c r="F178" s="125">
        <f>RANK(F177,($F$17,$F$27,$F$37,$F$47,$F$57,$F$67,$F$77,$F$87,$F$97,$F$107,$F$117,$F$127,$F$137,$F$147,$F$157,$F$167,$F$177,$F$187,$F$197,$F$207,$F$217),0)</f>
        <v>8</v>
      </c>
      <c r="G178" s="125">
        <f>RANK(G177,($U$17,$U$27,$U$37,$U$47,$U$57,$U$67,$U$77,$U$87,$U$97,$U$107,$U$117,$U$127,$U$137,$U$147,$U$157,$U$167,$U$177,$U$187,$U$197,$U$207,$U$217),1)</f>
        <v>8</v>
      </c>
      <c r="H178" s="126">
        <f>SUM(D178+E178+F178+G178)</f>
        <v>32</v>
      </c>
      <c r="I178" s="127">
        <f>RANK(H178,($H$18,$H$28,$H$38,$H$48,$H$58,$H$68,$H$78,$H$88,$H$98,$H$108,$H$118,$H$128,$H$138,$H$148,$H$158,$H$168,$H$178,$H$188,$H$198,$H$208,$H$218),1)</f>
        <v>8</v>
      </c>
      <c r="J178" s="88"/>
      <c r="K178" s="21"/>
      <c r="L178" s="21"/>
      <c r="M178" s="21"/>
      <c r="N178" s="21"/>
      <c r="O178" s="19"/>
      <c r="P178" s="21"/>
      <c r="Q178" s="21"/>
      <c r="R178" s="19"/>
      <c r="S178" s="21"/>
      <c r="T178" s="21"/>
      <c r="U178" s="21"/>
    </row>
    <row r="179" spans="1:21" ht="26.1" customHeight="1" thickTop="1" thickBot="1" x14ac:dyDescent="0.3"/>
    <row r="180" spans="1:21" ht="26.1" customHeight="1" thickTop="1" thickBot="1" x14ac:dyDescent="0.55000000000000004">
      <c r="A180" s="26"/>
      <c r="B180" s="27"/>
      <c r="C180" s="78"/>
      <c r="D180" s="28"/>
      <c r="E180" s="28"/>
      <c r="F180" s="28"/>
      <c r="G180" s="29"/>
      <c r="H180" s="30"/>
      <c r="I180" s="31"/>
      <c r="J180" s="31"/>
      <c r="K180" s="91" t="s">
        <v>24</v>
      </c>
      <c r="L180" s="32"/>
      <c r="M180" s="31"/>
      <c r="N180" s="92" t="s">
        <v>16</v>
      </c>
      <c r="O180" s="104"/>
      <c r="P180" s="93"/>
      <c r="Q180" s="94" t="s">
        <v>20</v>
      </c>
      <c r="R180" s="104"/>
      <c r="S180" s="33"/>
      <c r="T180" s="34" t="s">
        <v>21</v>
      </c>
      <c r="U180" s="35"/>
    </row>
    <row r="181" spans="1:21" ht="26.1" customHeight="1" thickTop="1" thickBot="1" x14ac:dyDescent="0.55000000000000004">
      <c r="A181" s="36"/>
      <c r="B181" s="37" t="s">
        <v>7</v>
      </c>
      <c r="C181" s="79" t="s">
        <v>8</v>
      </c>
      <c r="D181" s="38" t="s">
        <v>11</v>
      </c>
      <c r="E181" s="38" t="s">
        <v>12</v>
      </c>
      <c r="F181" s="39" t="s">
        <v>15</v>
      </c>
      <c r="G181" s="40" t="s">
        <v>17</v>
      </c>
      <c r="H181" s="41" t="s">
        <v>5</v>
      </c>
      <c r="I181" s="21"/>
      <c r="J181" s="21"/>
      <c r="K181" s="42" t="s">
        <v>13</v>
      </c>
      <c r="L181" s="43">
        <v>1</v>
      </c>
      <c r="M181" s="18"/>
      <c r="N181" s="47"/>
      <c r="O181" s="105">
        <v>1</v>
      </c>
      <c r="P181" s="97"/>
      <c r="Q181" s="47"/>
      <c r="R181" s="105">
        <v>80</v>
      </c>
      <c r="S181" s="24"/>
      <c r="T181" s="42" t="s">
        <v>22</v>
      </c>
      <c r="U181" s="45">
        <v>600</v>
      </c>
    </row>
    <row r="182" spans="1:21" ht="26.1" customHeight="1" thickBot="1" x14ac:dyDescent="0.55000000000000004">
      <c r="A182" s="46">
        <v>1</v>
      </c>
      <c r="B182" s="47"/>
      <c r="C182" s="81"/>
      <c r="D182" s="48">
        <v>1</v>
      </c>
      <c r="E182" s="48">
        <v>1</v>
      </c>
      <c r="F182" s="137" t="s">
        <v>15</v>
      </c>
      <c r="G182" s="137" t="s">
        <v>18</v>
      </c>
      <c r="H182" s="96"/>
      <c r="I182" s="21"/>
      <c r="J182" s="21"/>
      <c r="K182" s="49" t="s">
        <v>14</v>
      </c>
      <c r="L182" s="50">
        <v>1</v>
      </c>
      <c r="M182" s="18"/>
      <c r="N182" s="54"/>
      <c r="O182" s="106">
        <v>1</v>
      </c>
      <c r="P182" s="97"/>
      <c r="Q182" s="54"/>
      <c r="R182" s="106">
        <v>80</v>
      </c>
      <c r="S182" s="24"/>
      <c r="T182" s="52" t="s">
        <v>6</v>
      </c>
      <c r="U182" s="117">
        <f>RANK(U181,($U$11,$U$21,$U$31,$U$41,$U$51,$U$61,$U$71,$U$81,$U$91,$U$101,$U$111,$U$121,$U$131,$U$141,$U$151,$U$161,$U$171,$U$181,$U$191,$U$201,$U$211),1)</f>
        <v>8</v>
      </c>
    </row>
    <row r="183" spans="1:21" ht="26.1" customHeight="1" thickTop="1" x14ac:dyDescent="0.5">
      <c r="A183" s="53">
        <v>2</v>
      </c>
      <c r="B183" s="54"/>
      <c r="C183" s="82"/>
      <c r="D183" s="55">
        <v>1</v>
      </c>
      <c r="E183" s="55">
        <v>1</v>
      </c>
      <c r="F183" s="138"/>
      <c r="G183" s="138"/>
      <c r="H183" s="98"/>
      <c r="I183" s="21"/>
      <c r="J183" s="21"/>
      <c r="K183" s="49" t="s">
        <v>60</v>
      </c>
      <c r="L183" s="50">
        <v>1</v>
      </c>
      <c r="M183" s="18"/>
      <c r="N183" s="57"/>
      <c r="O183" s="106">
        <v>1</v>
      </c>
      <c r="P183" s="97"/>
      <c r="Q183" s="57"/>
      <c r="R183" s="106">
        <v>80</v>
      </c>
      <c r="S183" s="24"/>
      <c r="T183" s="24"/>
      <c r="U183" s="56"/>
    </row>
    <row r="184" spans="1:21" ht="26.1" customHeight="1" thickBot="1" x14ac:dyDescent="0.55000000000000004">
      <c r="A184" s="53">
        <v>3</v>
      </c>
      <c r="B184" s="57"/>
      <c r="C184" s="83"/>
      <c r="D184" s="55">
        <v>1</v>
      </c>
      <c r="E184" s="55">
        <v>1</v>
      </c>
      <c r="F184" s="138"/>
      <c r="G184" s="138"/>
      <c r="H184" s="98"/>
      <c r="I184" s="21"/>
      <c r="J184" s="21"/>
      <c r="K184" s="58" t="s">
        <v>61</v>
      </c>
      <c r="L184" s="59">
        <v>1</v>
      </c>
      <c r="M184" s="18"/>
      <c r="N184" s="57"/>
      <c r="O184" s="106">
        <v>1</v>
      </c>
      <c r="P184" s="97"/>
      <c r="Q184" s="57"/>
      <c r="R184" s="106">
        <v>80</v>
      </c>
      <c r="S184" s="24"/>
      <c r="T184" s="24"/>
      <c r="U184" s="56"/>
    </row>
    <row r="185" spans="1:21" ht="26.1" customHeight="1" thickTop="1" thickBot="1" x14ac:dyDescent="0.55000000000000004">
      <c r="A185" s="53">
        <v>4</v>
      </c>
      <c r="B185" s="57"/>
      <c r="C185" s="83"/>
      <c r="D185" s="55">
        <v>1</v>
      </c>
      <c r="E185" s="55">
        <v>1</v>
      </c>
      <c r="F185" s="138"/>
      <c r="G185" s="138"/>
      <c r="H185" s="98"/>
      <c r="I185" s="21"/>
      <c r="J185" s="21"/>
      <c r="K185" s="26" t="s">
        <v>0</v>
      </c>
      <c r="L185" s="118">
        <f>L181+L182+(L183+L184)/2</f>
        <v>3</v>
      </c>
      <c r="M185" s="18"/>
      <c r="N185" s="63"/>
      <c r="O185" s="107">
        <v>1</v>
      </c>
      <c r="P185" s="61"/>
      <c r="Q185" s="63"/>
      <c r="R185" s="107">
        <v>80</v>
      </c>
      <c r="S185" s="24"/>
      <c r="T185" s="24"/>
      <c r="U185" s="56"/>
    </row>
    <row r="186" spans="1:21" ht="26.1" customHeight="1" thickTop="1" thickBot="1" x14ac:dyDescent="0.55000000000000004">
      <c r="A186" s="62">
        <v>5</v>
      </c>
      <c r="B186" s="63"/>
      <c r="C186" s="84"/>
      <c r="D186" s="64">
        <v>1</v>
      </c>
      <c r="E186" s="64">
        <v>1</v>
      </c>
      <c r="F186" s="139"/>
      <c r="G186" s="139"/>
      <c r="H186" s="99"/>
      <c r="I186" s="21"/>
      <c r="J186" s="21"/>
      <c r="K186" s="21"/>
      <c r="L186" s="21"/>
      <c r="M186" s="21"/>
      <c r="N186" s="65" t="s">
        <v>23</v>
      </c>
      <c r="O186" s="119">
        <f>LARGE((O181:O185),1)+LARGE((O181:O185),2)+LARGE((O181:O185),3)+LARGE((O181:O185),4)</f>
        <v>4</v>
      </c>
      <c r="P186" s="24"/>
      <c r="Q186" s="65" t="s">
        <v>23</v>
      </c>
      <c r="R186" s="119">
        <f>SMALL((R181:R185),1)+SMALL((R181:R185),2)+SMALL((R181:R185),3)+SMALL((R181:R185),4)</f>
        <v>320</v>
      </c>
      <c r="S186" s="24"/>
      <c r="T186" s="24"/>
      <c r="U186" s="56"/>
    </row>
    <row r="187" spans="1:21" ht="26.1" customHeight="1" thickTop="1" thickBot="1" x14ac:dyDescent="0.55000000000000004">
      <c r="A187" s="66"/>
      <c r="B187" s="67" t="s">
        <v>5</v>
      </c>
      <c r="C187" s="86"/>
      <c r="D187" s="120">
        <f>LARGE((D182:D186),1)+LARGE((D182:D186),2)+LARGE((D182:D186),3)+LARGE((D182:D186),4)</f>
        <v>4</v>
      </c>
      <c r="E187" s="120">
        <f>LARGE((E182:E186),1)+LARGE((E182:E186),2)+LARGE((E182:E186),3)+LARGE((E182:E186),4)</f>
        <v>4</v>
      </c>
      <c r="F187" s="121">
        <f>L185</f>
        <v>3</v>
      </c>
      <c r="G187" s="122">
        <f>U187</f>
        <v>24</v>
      </c>
      <c r="H187" s="100"/>
      <c r="I187" s="21"/>
      <c r="J187" s="21"/>
      <c r="K187" s="21"/>
      <c r="L187" s="21"/>
      <c r="M187" s="21"/>
      <c r="N187" s="71" t="s">
        <v>6</v>
      </c>
      <c r="O187" s="123">
        <f>RANK(O186,($O$16,$O$26,$O$36,$O$46,$O$56,$O$66,$O$76,$O$86,$O$96,$O$106,$O$116,$O$126,$O$136,$O$146,$O$156,$O$166,$O$176,$O$186,$O$196,$O$206,$O$216),0)</f>
        <v>8</v>
      </c>
      <c r="P187" s="72"/>
      <c r="Q187" s="71" t="s">
        <v>6</v>
      </c>
      <c r="R187" s="123">
        <f>RANK(R186,($R$16,$R$26,$R$36,$R$46,$R$56,$R$66,$R$76,$R$86,$R$96,$R$106,$R$116,$R$126,$R$136,$R$146,$R$156,$R$166,$R$176,$R$186,$R$196,$R$206,$R$216),1)</f>
        <v>8</v>
      </c>
      <c r="S187" s="72"/>
      <c r="T187" s="26" t="s">
        <v>25</v>
      </c>
      <c r="U187" s="124">
        <f>O187+R187+U182</f>
        <v>24</v>
      </c>
    </row>
    <row r="188" spans="1:21" ht="26.1" customHeight="1" thickTop="1" thickBot="1" x14ac:dyDescent="0.55000000000000004">
      <c r="A188" s="60"/>
      <c r="B188" s="73" t="s">
        <v>19</v>
      </c>
      <c r="C188" s="87"/>
      <c r="D188" s="125">
        <f>RANK(D187,($D$17,$D$27,$D$37,$D$47,$D$57,$D$67,$D$77,$D$87,$D$97,$D$107,$D$117,$D$127,$D$137,$D$147,$D$157,$D$167,$D$177,$D$187,$D$197,$D$207,$D$217),0)</f>
        <v>8</v>
      </c>
      <c r="E188" s="125">
        <f>RANK(E187,($E$17,$E$27,$E$37,$E$47,$E$57,$E$67,$E$77,$E$87,$E$97,$E$107,$E$117,$E$127,$E$137,$E$147,$E$157,$E$167,$E$177,$E$187,$E$197,$E$207,$E$217),0)</f>
        <v>8</v>
      </c>
      <c r="F188" s="125">
        <f>RANK(F187,($F$17,$F$27,$F$37,$F$47,$F$57,$F$67,$F$77,$F$87,$F$97,$F$107,$F$117,$F$127,$F$137,$F$147,$F$157,$F$167,$F$177,$F$187,$F$197,$F$207,$F$217),0)</f>
        <v>8</v>
      </c>
      <c r="G188" s="125">
        <f>RANK(G187,($U$17,$U$27,$U$37,$U$47,$U$57,$U$67,$U$77,$U$87,$U$97,$U$107,$U$117,$U$127,$U$137,$U$147,$U$157,$U$167,$U$177,$U$187,$U$197,$U$207,$U$217),1)</f>
        <v>8</v>
      </c>
      <c r="H188" s="126">
        <f>SUM(D188+E188+F188+G188)</f>
        <v>32</v>
      </c>
      <c r="I188" s="127">
        <f>RANK(H188,($H$18,$H$28,$H$38,$H$48,$H$58,$H$68,$H$78,$H$88,$H$98,$H$108,$H$118,$H$128,$H$138,$H$148,$H$158,$H$168,$H$178,$H$188,$H$198,$H$208,$H$218),1)</f>
        <v>8</v>
      </c>
      <c r="J188" s="88"/>
      <c r="K188" s="21"/>
      <c r="L188" s="21"/>
      <c r="M188" s="21"/>
      <c r="N188" s="21"/>
      <c r="O188" s="19"/>
      <c r="P188" s="21"/>
      <c r="Q188" s="21"/>
      <c r="R188" s="19"/>
      <c r="S188" s="21"/>
      <c r="T188" s="21"/>
      <c r="U188" s="21"/>
    </row>
    <row r="189" spans="1:21" ht="26.1" customHeight="1" thickTop="1" thickBot="1" x14ac:dyDescent="0.3"/>
    <row r="190" spans="1:21" ht="26.1" customHeight="1" thickTop="1" thickBot="1" x14ac:dyDescent="0.55000000000000004">
      <c r="A190" s="26"/>
      <c r="B190" s="27"/>
      <c r="C190" s="78"/>
      <c r="D190" s="28"/>
      <c r="E190" s="28"/>
      <c r="F190" s="28"/>
      <c r="G190" s="29"/>
      <c r="H190" s="30"/>
      <c r="I190" s="31"/>
      <c r="J190" s="31"/>
      <c r="K190" s="91" t="s">
        <v>24</v>
      </c>
      <c r="L190" s="32"/>
      <c r="M190" s="31"/>
      <c r="N190" s="92" t="s">
        <v>16</v>
      </c>
      <c r="O190" s="104"/>
      <c r="P190" s="93"/>
      <c r="Q190" s="94" t="s">
        <v>20</v>
      </c>
      <c r="R190" s="104"/>
      <c r="S190" s="33"/>
      <c r="T190" s="34" t="s">
        <v>21</v>
      </c>
      <c r="U190" s="35"/>
    </row>
    <row r="191" spans="1:21" ht="26.1" customHeight="1" thickTop="1" thickBot="1" x14ac:dyDescent="0.55000000000000004">
      <c r="A191" s="36"/>
      <c r="B191" s="37" t="s">
        <v>7</v>
      </c>
      <c r="C191" s="79" t="s">
        <v>8</v>
      </c>
      <c r="D191" s="38" t="s">
        <v>11</v>
      </c>
      <c r="E191" s="38" t="s">
        <v>12</v>
      </c>
      <c r="F191" s="39" t="s">
        <v>15</v>
      </c>
      <c r="G191" s="40" t="s">
        <v>17</v>
      </c>
      <c r="H191" s="41" t="s">
        <v>5</v>
      </c>
      <c r="I191" s="21"/>
      <c r="J191" s="21"/>
      <c r="K191" s="42" t="s">
        <v>13</v>
      </c>
      <c r="L191" s="43">
        <v>1</v>
      </c>
      <c r="M191" s="18"/>
      <c r="N191" s="47"/>
      <c r="O191" s="105">
        <v>1</v>
      </c>
      <c r="P191" s="97"/>
      <c r="Q191" s="47"/>
      <c r="R191" s="105">
        <v>80</v>
      </c>
      <c r="S191" s="24"/>
      <c r="T191" s="42" t="s">
        <v>22</v>
      </c>
      <c r="U191" s="45">
        <v>600</v>
      </c>
    </row>
    <row r="192" spans="1:21" ht="26.1" customHeight="1" thickBot="1" x14ac:dyDescent="0.55000000000000004">
      <c r="A192" s="46">
        <v>1</v>
      </c>
      <c r="B192" s="47"/>
      <c r="C192" s="81"/>
      <c r="D192" s="48">
        <v>1</v>
      </c>
      <c r="E192" s="48">
        <v>1</v>
      </c>
      <c r="F192" s="137" t="s">
        <v>15</v>
      </c>
      <c r="G192" s="137" t="s">
        <v>18</v>
      </c>
      <c r="H192" s="96"/>
      <c r="I192" s="21"/>
      <c r="J192" s="21"/>
      <c r="K192" s="49" t="s">
        <v>14</v>
      </c>
      <c r="L192" s="50">
        <v>1</v>
      </c>
      <c r="M192" s="18"/>
      <c r="N192" s="54"/>
      <c r="O192" s="106">
        <v>1</v>
      </c>
      <c r="P192" s="97"/>
      <c r="Q192" s="54"/>
      <c r="R192" s="106">
        <v>80</v>
      </c>
      <c r="S192" s="24"/>
      <c r="T192" s="52" t="s">
        <v>6</v>
      </c>
      <c r="U192" s="117">
        <f>RANK(U191,($U$11,$U$21,$U$31,$U$41,$U$51,$U$61,$U$71,$U$81,$U$91,$U$101,$U$111,$U$121,$U$131,$U$141,$U$151,$U$161,$U$171,$U$181,$U$191,$U$201,$U$211),1)</f>
        <v>8</v>
      </c>
    </row>
    <row r="193" spans="1:21" ht="26.1" customHeight="1" thickTop="1" x14ac:dyDescent="0.5">
      <c r="A193" s="53">
        <v>2</v>
      </c>
      <c r="B193" s="54"/>
      <c r="C193" s="82"/>
      <c r="D193" s="55">
        <v>1</v>
      </c>
      <c r="E193" s="55">
        <v>1</v>
      </c>
      <c r="F193" s="138"/>
      <c r="G193" s="138"/>
      <c r="H193" s="98"/>
      <c r="I193" s="21"/>
      <c r="J193" s="21"/>
      <c r="K193" s="49" t="s">
        <v>60</v>
      </c>
      <c r="L193" s="50">
        <v>1</v>
      </c>
      <c r="M193" s="18"/>
      <c r="N193" s="57"/>
      <c r="O193" s="106">
        <v>1</v>
      </c>
      <c r="P193" s="97"/>
      <c r="Q193" s="57"/>
      <c r="R193" s="106">
        <v>80</v>
      </c>
      <c r="S193" s="24"/>
      <c r="T193" s="24"/>
      <c r="U193" s="56"/>
    </row>
    <row r="194" spans="1:21" ht="26.1" customHeight="1" thickBot="1" x14ac:dyDescent="0.55000000000000004">
      <c r="A194" s="53">
        <v>3</v>
      </c>
      <c r="B194" s="57"/>
      <c r="C194" s="83"/>
      <c r="D194" s="55">
        <v>1</v>
      </c>
      <c r="E194" s="55">
        <v>1</v>
      </c>
      <c r="F194" s="138"/>
      <c r="G194" s="138"/>
      <c r="H194" s="98"/>
      <c r="I194" s="21"/>
      <c r="J194" s="21"/>
      <c r="K194" s="58" t="s">
        <v>61</v>
      </c>
      <c r="L194" s="59">
        <v>1</v>
      </c>
      <c r="M194" s="18"/>
      <c r="N194" s="57"/>
      <c r="O194" s="106">
        <v>1</v>
      </c>
      <c r="P194" s="97"/>
      <c r="Q194" s="57"/>
      <c r="R194" s="106">
        <v>80</v>
      </c>
      <c r="S194" s="24"/>
      <c r="T194" s="24"/>
      <c r="U194" s="56"/>
    </row>
    <row r="195" spans="1:21" ht="26.1" customHeight="1" thickTop="1" thickBot="1" x14ac:dyDescent="0.55000000000000004">
      <c r="A195" s="53">
        <v>4</v>
      </c>
      <c r="B195" s="57"/>
      <c r="C195" s="83"/>
      <c r="D195" s="55">
        <v>1</v>
      </c>
      <c r="E195" s="55">
        <v>1</v>
      </c>
      <c r="F195" s="138"/>
      <c r="G195" s="138"/>
      <c r="H195" s="98"/>
      <c r="I195" s="21"/>
      <c r="J195" s="21"/>
      <c r="K195" s="26" t="s">
        <v>0</v>
      </c>
      <c r="L195" s="118">
        <f>L191+L192+(L193+L194)/2</f>
        <v>3</v>
      </c>
      <c r="M195" s="18"/>
      <c r="N195" s="63"/>
      <c r="O195" s="107">
        <v>1</v>
      </c>
      <c r="P195" s="61"/>
      <c r="Q195" s="63"/>
      <c r="R195" s="107">
        <v>80</v>
      </c>
      <c r="S195" s="24"/>
      <c r="T195" s="24"/>
      <c r="U195" s="56"/>
    </row>
    <row r="196" spans="1:21" ht="26.1" customHeight="1" thickTop="1" thickBot="1" x14ac:dyDescent="0.55000000000000004">
      <c r="A196" s="62">
        <v>5</v>
      </c>
      <c r="B196" s="63"/>
      <c r="C196" s="84"/>
      <c r="D196" s="64">
        <v>1</v>
      </c>
      <c r="E196" s="64">
        <v>1</v>
      </c>
      <c r="F196" s="139"/>
      <c r="G196" s="139"/>
      <c r="H196" s="99"/>
      <c r="I196" s="21"/>
      <c r="J196" s="21"/>
      <c r="K196" s="21"/>
      <c r="L196" s="21"/>
      <c r="M196" s="21"/>
      <c r="N196" s="65" t="s">
        <v>23</v>
      </c>
      <c r="O196" s="119">
        <f>LARGE((O191:O195),1)+LARGE((O191:O195),2)+LARGE((O191:O195),3)+LARGE((O191:O195),4)</f>
        <v>4</v>
      </c>
      <c r="P196" s="24"/>
      <c r="Q196" s="65" t="s">
        <v>23</v>
      </c>
      <c r="R196" s="119">
        <f>SMALL((R191:R195),1)+SMALL((R191:R195),2)+SMALL((R191:R195),3)+SMALL((R191:R195),4)</f>
        <v>320</v>
      </c>
      <c r="S196" s="24"/>
      <c r="T196" s="24"/>
      <c r="U196" s="56"/>
    </row>
    <row r="197" spans="1:21" ht="26.1" customHeight="1" thickTop="1" thickBot="1" x14ac:dyDescent="0.55000000000000004">
      <c r="A197" s="66"/>
      <c r="B197" s="67" t="s">
        <v>5</v>
      </c>
      <c r="C197" s="86"/>
      <c r="D197" s="120">
        <f>LARGE((D192:D196),1)+LARGE((D192:D196),2)+LARGE((D192:D196),3)+LARGE((D192:D196),4)</f>
        <v>4</v>
      </c>
      <c r="E197" s="120">
        <f>LARGE((E192:E196),1)+LARGE((E192:E196),2)+LARGE((E192:E196),3)+LARGE((E192:E196),4)</f>
        <v>4</v>
      </c>
      <c r="F197" s="121">
        <f>L195</f>
        <v>3</v>
      </c>
      <c r="G197" s="122">
        <f>U197</f>
        <v>24</v>
      </c>
      <c r="H197" s="100"/>
      <c r="I197" s="21"/>
      <c r="J197" s="21"/>
      <c r="K197" s="21"/>
      <c r="L197" s="21"/>
      <c r="M197" s="21"/>
      <c r="N197" s="71" t="s">
        <v>6</v>
      </c>
      <c r="O197" s="123">
        <f>RANK(O196,($O$16,$O$26,$O$36,$O$46,$O$56,$O$66,$O$76,$O$86,$O$96,$O$106,$O$116,$O$126,$O$136,$O$146,$O$156,$O$166,$O$176,$O$186,$O$196,$O$206,$O$216),0)</f>
        <v>8</v>
      </c>
      <c r="P197" s="72"/>
      <c r="Q197" s="71" t="s">
        <v>6</v>
      </c>
      <c r="R197" s="123">
        <f>RANK(R196,($R$16,$R$26,$R$36,$R$46,$R$56,$R$66,$R$76,$R$86,$R$96,$R$106,$R$116,$R$126,$R$136,$R$146,$R$156,$R$166,$R$176,$R$186,$R$196,$R$206,$R$216),1)</f>
        <v>8</v>
      </c>
      <c r="S197" s="72"/>
      <c r="T197" s="26" t="s">
        <v>25</v>
      </c>
      <c r="U197" s="124">
        <f>O197+R197+U192</f>
        <v>24</v>
      </c>
    </row>
    <row r="198" spans="1:21" ht="26.1" customHeight="1" thickTop="1" thickBot="1" x14ac:dyDescent="0.55000000000000004">
      <c r="A198" s="60"/>
      <c r="B198" s="73" t="s">
        <v>19</v>
      </c>
      <c r="C198" s="87"/>
      <c r="D198" s="125">
        <f>RANK(D197,($D$17,$D$27,$D$37,$D$47,$D$57,$D$67,$D$77,$D$87,$D$97,$D$107,$D$117,$D$127,$D$137,$D$147,$D$157,$D$167,$D$177,$D$187,$D$197,$D$207,$D$217),0)</f>
        <v>8</v>
      </c>
      <c r="E198" s="125">
        <f>RANK(E197,($E$17,$E$27,$E$37,$E$47,$E$57,$E$67,$E$77,$E$87,$E$97,$E$107,$E$117,$E$127,$E$137,$E$147,$E$157,$E$167,$E$177,$E$187,$E$197,$E$207,$E$217),0)</f>
        <v>8</v>
      </c>
      <c r="F198" s="125">
        <f>RANK(F197,($F$17,$F$27,$F$37,$F$47,$F$57,$F$67,$F$77,$F$87,$F$97,$F$107,$F$117,$F$127,$F$137,$F$147,$F$157,$F$167,$F$177,$F$187,$F$197,$F$207,$F$217),0)</f>
        <v>8</v>
      </c>
      <c r="G198" s="125">
        <f>RANK(G197,($U$17,$U$27,$U$37,$U$47,$U$57,$U$67,$U$77,$U$87,$U$97,$U$107,$U$117,$U$127,$U$137,$U$147,$U$157,$U$167,$U$177,$U$187,$U$197,$U$207,$U$217),1)</f>
        <v>8</v>
      </c>
      <c r="H198" s="126">
        <f>SUM(D198+E198+F198+G198)</f>
        <v>32</v>
      </c>
      <c r="I198" s="127">
        <f>RANK(H198,($H$18,$H$28,$H$38,$H$48,$H$58,$H$68,$H$78,$H$88,$H$98,$H$108,$H$118,$H$128,$H$138,$H$148,$H$158,$H$168,$H$178,$H$188,$H$198,$H$208,$H$218),1)</f>
        <v>8</v>
      </c>
      <c r="J198" s="88"/>
      <c r="K198" s="21"/>
      <c r="L198" s="21"/>
      <c r="M198" s="21"/>
      <c r="N198" s="21"/>
      <c r="O198" s="19"/>
      <c r="P198" s="21"/>
      <c r="Q198" s="21"/>
      <c r="R198" s="19"/>
      <c r="S198" s="21"/>
      <c r="T198" s="21"/>
      <c r="U198" s="21"/>
    </row>
    <row r="199" spans="1:21" ht="26.1" customHeight="1" thickTop="1" thickBot="1" x14ac:dyDescent="0.3"/>
    <row r="200" spans="1:21" ht="26.1" customHeight="1" thickTop="1" thickBot="1" x14ac:dyDescent="0.55000000000000004">
      <c r="A200" s="26"/>
      <c r="B200" s="27"/>
      <c r="C200" s="78"/>
      <c r="D200" s="28"/>
      <c r="E200" s="28"/>
      <c r="F200" s="28"/>
      <c r="G200" s="29"/>
      <c r="H200" s="30"/>
      <c r="I200" s="31"/>
      <c r="J200" s="31"/>
      <c r="K200" s="91" t="s">
        <v>24</v>
      </c>
      <c r="L200" s="32"/>
      <c r="M200" s="31"/>
      <c r="N200" s="92" t="s">
        <v>16</v>
      </c>
      <c r="O200" s="104"/>
      <c r="P200" s="93"/>
      <c r="Q200" s="94" t="s">
        <v>20</v>
      </c>
      <c r="R200" s="104"/>
      <c r="S200" s="33"/>
      <c r="T200" s="34" t="s">
        <v>21</v>
      </c>
      <c r="U200" s="35"/>
    </row>
    <row r="201" spans="1:21" ht="26.1" customHeight="1" thickTop="1" thickBot="1" x14ac:dyDescent="0.55000000000000004">
      <c r="A201" s="36"/>
      <c r="B201" s="37" t="s">
        <v>7</v>
      </c>
      <c r="C201" s="79" t="s">
        <v>8</v>
      </c>
      <c r="D201" s="38" t="s">
        <v>11</v>
      </c>
      <c r="E201" s="38" t="s">
        <v>12</v>
      </c>
      <c r="F201" s="39" t="s">
        <v>15</v>
      </c>
      <c r="G201" s="40" t="s">
        <v>17</v>
      </c>
      <c r="H201" s="41" t="s">
        <v>5</v>
      </c>
      <c r="I201" s="21"/>
      <c r="J201" s="21"/>
      <c r="K201" s="42" t="s">
        <v>13</v>
      </c>
      <c r="L201" s="43">
        <v>1</v>
      </c>
      <c r="M201" s="18"/>
      <c r="N201" s="47"/>
      <c r="O201" s="105">
        <v>1</v>
      </c>
      <c r="P201" s="97"/>
      <c r="Q201" s="47"/>
      <c r="R201" s="105">
        <v>80</v>
      </c>
      <c r="S201" s="24"/>
      <c r="T201" s="42" t="s">
        <v>22</v>
      </c>
      <c r="U201" s="45">
        <v>600</v>
      </c>
    </row>
    <row r="202" spans="1:21" ht="26.1" customHeight="1" thickBot="1" x14ac:dyDescent="0.55000000000000004">
      <c r="A202" s="46">
        <v>1</v>
      </c>
      <c r="B202" s="47"/>
      <c r="C202" s="81"/>
      <c r="D202" s="48">
        <v>1</v>
      </c>
      <c r="E202" s="48">
        <v>1</v>
      </c>
      <c r="F202" s="137" t="s">
        <v>15</v>
      </c>
      <c r="G202" s="137" t="s">
        <v>18</v>
      </c>
      <c r="H202" s="96"/>
      <c r="I202" s="21"/>
      <c r="J202" s="21"/>
      <c r="K202" s="49" t="s">
        <v>14</v>
      </c>
      <c r="L202" s="50">
        <v>1</v>
      </c>
      <c r="M202" s="18"/>
      <c r="N202" s="54"/>
      <c r="O202" s="106">
        <v>1</v>
      </c>
      <c r="P202" s="97"/>
      <c r="Q202" s="54"/>
      <c r="R202" s="106">
        <v>80</v>
      </c>
      <c r="S202" s="24"/>
      <c r="T202" s="52" t="s">
        <v>6</v>
      </c>
      <c r="U202" s="117">
        <f>RANK(U201,($U$11,$U$21,$U$31,$U$41,$U$51,$U$61,$U$71,$U$81,$U$91,$U$101,$U$111,$U$121,$U$131,$U$141,$U$151,$U$161,$U$171,$U$181,$U$191,$U$201,$U$211),1)</f>
        <v>8</v>
      </c>
    </row>
    <row r="203" spans="1:21" ht="26.1" customHeight="1" thickTop="1" x14ac:dyDescent="0.5">
      <c r="A203" s="53">
        <v>2</v>
      </c>
      <c r="B203" s="54"/>
      <c r="C203" s="82"/>
      <c r="D203" s="55">
        <v>1</v>
      </c>
      <c r="E203" s="55">
        <v>1</v>
      </c>
      <c r="F203" s="138"/>
      <c r="G203" s="138"/>
      <c r="H203" s="98"/>
      <c r="I203" s="21"/>
      <c r="J203" s="21"/>
      <c r="K203" s="49" t="s">
        <v>60</v>
      </c>
      <c r="L203" s="50">
        <v>1</v>
      </c>
      <c r="M203" s="18"/>
      <c r="N203" s="57"/>
      <c r="O203" s="106">
        <v>1</v>
      </c>
      <c r="P203" s="97"/>
      <c r="Q203" s="57"/>
      <c r="R203" s="106">
        <v>80</v>
      </c>
      <c r="S203" s="24"/>
      <c r="T203" s="24"/>
      <c r="U203" s="56"/>
    </row>
    <row r="204" spans="1:21" ht="26.1" customHeight="1" thickBot="1" x14ac:dyDescent="0.55000000000000004">
      <c r="A204" s="53">
        <v>3</v>
      </c>
      <c r="B204" s="57"/>
      <c r="C204" s="83"/>
      <c r="D204" s="55">
        <v>1</v>
      </c>
      <c r="E204" s="55">
        <v>1</v>
      </c>
      <c r="F204" s="138"/>
      <c r="G204" s="138"/>
      <c r="H204" s="98"/>
      <c r="I204" s="21"/>
      <c r="J204" s="21"/>
      <c r="K204" s="58" t="s">
        <v>61</v>
      </c>
      <c r="L204" s="59">
        <v>1</v>
      </c>
      <c r="M204" s="18"/>
      <c r="N204" s="57"/>
      <c r="O204" s="106">
        <v>1</v>
      </c>
      <c r="P204" s="97"/>
      <c r="Q204" s="57"/>
      <c r="R204" s="106">
        <v>80</v>
      </c>
      <c r="S204" s="24"/>
      <c r="T204" s="24"/>
      <c r="U204" s="56"/>
    </row>
    <row r="205" spans="1:21" ht="26.1" customHeight="1" thickTop="1" thickBot="1" x14ac:dyDescent="0.55000000000000004">
      <c r="A205" s="53">
        <v>4</v>
      </c>
      <c r="B205" s="57"/>
      <c r="C205" s="83"/>
      <c r="D205" s="55">
        <v>1</v>
      </c>
      <c r="E205" s="55">
        <v>1</v>
      </c>
      <c r="F205" s="138"/>
      <c r="G205" s="138"/>
      <c r="H205" s="98"/>
      <c r="I205" s="21"/>
      <c r="J205" s="21"/>
      <c r="K205" s="26" t="s">
        <v>0</v>
      </c>
      <c r="L205" s="118">
        <f>L201+L202+(L203+L204)/2</f>
        <v>3</v>
      </c>
      <c r="M205" s="18"/>
      <c r="N205" s="63"/>
      <c r="O205" s="107">
        <v>1</v>
      </c>
      <c r="P205" s="61"/>
      <c r="Q205" s="63"/>
      <c r="R205" s="107">
        <v>80</v>
      </c>
      <c r="S205" s="24"/>
      <c r="T205" s="24"/>
      <c r="U205" s="56"/>
    </row>
    <row r="206" spans="1:21" ht="26.1" customHeight="1" thickTop="1" thickBot="1" x14ac:dyDescent="0.55000000000000004">
      <c r="A206" s="62">
        <v>5</v>
      </c>
      <c r="B206" s="63"/>
      <c r="C206" s="84"/>
      <c r="D206" s="64">
        <v>1</v>
      </c>
      <c r="E206" s="64">
        <v>1</v>
      </c>
      <c r="F206" s="139"/>
      <c r="G206" s="139"/>
      <c r="H206" s="99"/>
      <c r="I206" s="21"/>
      <c r="J206" s="21"/>
      <c r="K206" s="21"/>
      <c r="L206" s="21"/>
      <c r="M206" s="21"/>
      <c r="N206" s="65" t="s">
        <v>23</v>
      </c>
      <c r="O206" s="119">
        <f>LARGE((O201:O205),1)+LARGE((O201:O205),2)+LARGE((O201:O205),3)+LARGE((O201:O205),4)</f>
        <v>4</v>
      </c>
      <c r="P206" s="24"/>
      <c r="Q206" s="65" t="s">
        <v>23</v>
      </c>
      <c r="R206" s="119">
        <f>SMALL((R201:R205),1)+SMALL((R201:R205),2)+SMALL((R201:R205),3)+SMALL((R201:R205),4)</f>
        <v>320</v>
      </c>
      <c r="S206" s="24"/>
      <c r="T206" s="24"/>
      <c r="U206" s="56"/>
    </row>
    <row r="207" spans="1:21" ht="26.1" customHeight="1" thickTop="1" thickBot="1" x14ac:dyDescent="0.55000000000000004">
      <c r="A207" s="66"/>
      <c r="B207" s="67" t="s">
        <v>5</v>
      </c>
      <c r="C207" s="86"/>
      <c r="D207" s="120">
        <f>LARGE((D202:D206),1)+LARGE((D202:D206),2)+LARGE((D202:D206),3)+LARGE((D202:D206),4)</f>
        <v>4</v>
      </c>
      <c r="E207" s="120">
        <f>LARGE((E202:E206),1)+LARGE((E202:E206),2)+LARGE((E202:E206),3)+LARGE((E202:E206),4)</f>
        <v>4</v>
      </c>
      <c r="F207" s="121">
        <f>L205</f>
        <v>3</v>
      </c>
      <c r="G207" s="122">
        <f>U207</f>
        <v>24</v>
      </c>
      <c r="H207" s="100"/>
      <c r="I207" s="21"/>
      <c r="J207" s="21"/>
      <c r="K207" s="21"/>
      <c r="L207" s="21"/>
      <c r="M207" s="21"/>
      <c r="N207" s="71" t="s">
        <v>6</v>
      </c>
      <c r="O207" s="123">
        <f>RANK(O206,($O$16,$O$26,$O$36,$O$46,$O$56,$O$66,$O$76,$O$86,$O$96,$O$106,$O$116,$O$126,$O$136,$O$146,$O$156,$O$166,$O$176,$O$186,$O$196,$O$206,$O$216),0)</f>
        <v>8</v>
      </c>
      <c r="P207" s="72"/>
      <c r="Q207" s="71" t="s">
        <v>6</v>
      </c>
      <c r="R207" s="123">
        <f>RANK(R206,($R$16,$R$26,$R$36,$R$46,$R$56,$R$66,$R$76,$R$86,$R$96,$R$106,$R$116,$R$126,$R$136,$R$146,$R$156,$R$166,$R$176,$R$186,$R$196,$R$206,$R$216),1)</f>
        <v>8</v>
      </c>
      <c r="S207" s="72"/>
      <c r="T207" s="26" t="s">
        <v>25</v>
      </c>
      <c r="U207" s="124">
        <f>O207+R207+U202</f>
        <v>24</v>
      </c>
    </row>
    <row r="208" spans="1:21" ht="26.1" customHeight="1" thickTop="1" thickBot="1" x14ac:dyDescent="0.55000000000000004">
      <c r="A208" s="60"/>
      <c r="B208" s="73" t="s">
        <v>19</v>
      </c>
      <c r="C208" s="87"/>
      <c r="D208" s="125">
        <f>RANK(D207,($D$17,$D$27,$D$37,$D$47,$D$57,$D$67,$D$77,$D$87,$D$97,$D$107,$D$117,$D$127,$D$137,$D$147,$D$157,$D$167,$D$177,$D$187,$D$197,$D$207,$D$217),0)</f>
        <v>8</v>
      </c>
      <c r="E208" s="125">
        <f>RANK(E207,($E$17,$E$27,$E$37,$E$47,$E$57,$E$67,$E$77,$E$87,$E$97,$E$107,$E$117,$E$127,$E$137,$E$147,$E$157,$E$167,$E$177,$E$187,$E$197,$E$207,$E$217),0)</f>
        <v>8</v>
      </c>
      <c r="F208" s="125">
        <f>RANK(F207,($F$17,$F$27,$F$37,$F$47,$F$57,$F$67,$F$77,$F$87,$F$97,$F$107,$F$117,$F$127,$F$137,$F$147,$F$157,$F$167,$F$177,$F$187,$F$197,$F$207,$F$217),0)</f>
        <v>8</v>
      </c>
      <c r="G208" s="125">
        <f>RANK(G207,($U$17,$U$27,$U$37,$U$47,$U$57,$U$67,$U$77,$U$87,$U$97,$U$107,$U$117,$U$127,$U$137,$U$147,$U$157,$U$167,$U$177,$U$187,$U$197,$U$207,$U$217),1)</f>
        <v>8</v>
      </c>
      <c r="H208" s="126">
        <f>SUM(D208+E208+F208+G208)</f>
        <v>32</v>
      </c>
      <c r="I208" s="127">
        <f>RANK(H208,($H$18,$H$28,$H$38,$H$48,$H$58,$H$68,$H$78,$H$88,$H$98,$H$108,$H$118,$H$128,$H$138,$H$148,$H$158,$H$168,$H$178,$H$188,$H$198,$H$208,$H$218),1)</f>
        <v>8</v>
      </c>
      <c r="J208" s="88"/>
      <c r="K208" s="21"/>
      <c r="L208" s="21"/>
      <c r="M208" s="21"/>
      <c r="N208" s="21"/>
      <c r="O208" s="19"/>
      <c r="P208" s="21"/>
      <c r="Q208" s="21"/>
      <c r="R208" s="19"/>
      <c r="S208" s="21"/>
      <c r="T208" s="21"/>
      <c r="U208" s="21"/>
    </row>
    <row r="209" spans="1:21" ht="26.1" customHeight="1" thickTop="1" thickBot="1" x14ac:dyDescent="0.3"/>
    <row r="210" spans="1:21" ht="26.1" customHeight="1" thickTop="1" thickBot="1" x14ac:dyDescent="0.55000000000000004">
      <c r="A210" s="26"/>
      <c r="B210" s="27"/>
      <c r="C210" s="78"/>
      <c r="D210" s="28"/>
      <c r="E210" s="28"/>
      <c r="F210" s="28"/>
      <c r="G210" s="29"/>
      <c r="H210" s="30"/>
      <c r="I210" s="31"/>
      <c r="J210" s="31"/>
      <c r="K210" s="91" t="s">
        <v>24</v>
      </c>
      <c r="L210" s="32"/>
      <c r="M210" s="31"/>
      <c r="N210" s="92" t="s">
        <v>16</v>
      </c>
      <c r="O210" s="104"/>
      <c r="P210" s="93"/>
      <c r="Q210" s="94" t="s">
        <v>20</v>
      </c>
      <c r="R210" s="104"/>
      <c r="S210" s="33"/>
      <c r="T210" s="34" t="s">
        <v>21</v>
      </c>
      <c r="U210" s="35"/>
    </row>
    <row r="211" spans="1:21" ht="26.1" customHeight="1" thickTop="1" thickBot="1" x14ac:dyDescent="0.55000000000000004">
      <c r="A211" s="36"/>
      <c r="B211" s="37" t="s">
        <v>7</v>
      </c>
      <c r="C211" s="79" t="s">
        <v>8</v>
      </c>
      <c r="D211" s="38" t="s">
        <v>11</v>
      </c>
      <c r="E211" s="38" t="s">
        <v>12</v>
      </c>
      <c r="F211" s="39" t="s">
        <v>15</v>
      </c>
      <c r="G211" s="40" t="s">
        <v>17</v>
      </c>
      <c r="H211" s="41" t="s">
        <v>5</v>
      </c>
      <c r="I211" s="21"/>
      <c r="J211" s="21"/>
      <c r="K211" s="42" t="s">
        <v>13</v>
      </c>
      <c r="L211" s="43">
        <v>1</v>
      </c>
      <c r="M211" s="18"/>
      <c r="N211" s="47"/>
      <c r="O211" s="105">
        <v>1</v>
      </c>
      <c r="P211" s="97"/>
      <c r="Q211" s="47"/>
      <c r="R211" s="105">
        <v>80</v>
      </c>
      <c r="S211" s="24"/>
      <c r="T211" s="42" t="s">
        <v>22</v>
      </c>
      <c r="U211" s="45">
        <v>600</v>
      </c>
    </row>
    <row r="212" spans="1:21" ht="26.1" customHeight="1" thickBot="1" x14ac:dyDescent="0.55000000000000004">
      <c r="A212" s="46">
        <v>1</v>
      </c>
      <c r="B212" s="47"/>
      <c r="C212" s="81"/>
      <c r="D212" s="48">
        <v>1</v>
      </c>
      <c r="E212" s="48">
        <v>1</v>
      </c>
      <c r="F212" s="137" t="s">
        <v>15</v>
      </c>
      <c r="G212" s="137" t="s">
        <v>18</v>
      </c>
      <c r="H212" s="96"/>
      <c r="I212" s="21"/>
      <c r="J212" s="21"/>
      <c r="K212" s="49" t="s">
        <v>14</v>
      </c>
      <c r="L212" s="50">
        <v>1</v>
      </c>
      <c r="M212" s="18"/>
      <c r="N212" s="54"/>
      <c r="O212" s="106">
        <v>1</v>
      </c>
      <c r="P212" s="97"/>
      <c r="Q212" s="54"/>
      <c r="R212" s="106">
        <v>80</v>
      </c>
      <c r="S212" s="24"/>
      <c r="T212" s="52" t="s">
        <v>6</v>
      </c>
      <c r="U212" s="117">
        <f>RANK(U211,($U$11,$U$21,$U$31,$U$41,$U$51,$U$61,$U$71,$U$81,$U$91,$U$101,$U$111,$U$121,$U$131,$U$141,$U$151,$U$161,$U$171,$U$181,$U$191,$U$201,$U$211),1)</f>
        <v>8</v>
      </c>
    </row>
    <row r="213" spans="1:21" ht="26.1" customHeight="1" thickTop="1" x14ac:dyDescent="0.5">
      <c r="A213" s="53">
        <v>2</v>
      </c>
      <c r="B213" s="54"/>
      <c r="C213" s="82"/>
      <c r="D213" s="55">
        <v>1</v>
      </c>
      <c r="E213" s="55">
        <v>1</v>
      </c>
      <c r="F213" s="138"/>
      <c r="G213" s="138"/>
      <c r="H213" s="98"/>
      <c r="I213" s="21"/>
      <c r="J213" s="21"/>
      <c r="K213" s="49" t="s">
        <v>60</v>
      </c>
      <c r="L213" s="50">
        <v>1</v>
      </c>
      <c r="M213" s="18"/>
      <c r="N213" s="57"/>
      <c r="O213" s="106">
        <v>1</v>
      </c>
      <c r="P213" s="97"/>
      <c r="Q213" s="57"/>
      <c r="R213" s="106">
        <v>80</v>
      </c>
      <c r="S213" s="24"/>
      <c r="T213" s="24"/>
      <c r="U213" s="56"/>
    </row>
    <row r="214" spans="1:21" ht="26.1" customHeight="1" thickBot="1" x14ac:dyDescent="0.55000000000000004">
      <c r="A214" s="53">
        <v>3</v>
      </c>
      <c r="B214" s="57"/>
      <c r="C214" s="83"/>
      <c r="D214" s="55">
        <v>1</v>
      </c>
      <c r="E214" s="55">
        <v>1</v>
      </c>
      <c r="F214" s="138"/>
      <c r="G214" s="138"/>
      <c r="H214" s="98"/>
      <c r="I214" s="21"/>
      <c r="J214" s="21"/>
      <c r="K214" s="58" t="s">
        <v>61</v>
      </c>
      <c r="L214" s="59">
        <v>1</v>
      </c>
      <c r="M214" s="18"/>
      <c r="N214" s="57"/>
      <c r="O214" s="106">
        <v>1</v>
      </c>
      <c r="P214" s="97"/>
      <c r="Q214" s="57"/>
      <c r="R214" s="106">
        <v>80</v>
      </c>
      <c r="S214" s="24"/>
      <c r="T214" s="24"/>
      <c r="U214" s="56"/>
    </row>
    <row r="215" spans="1:21" ht="26.1" customHeight="1" thickTop="1" thickBot="1" x14ac:dyDescent="0.55000000000000004">
      <c r="A215" s="53">
        <v>4</v>
      </c>
      <c r="B215" s="57"/>
      <c r="C215" s="83"/>
      <c r="D215" s="55">
        <v>1</v>
      </c>
      <c r="E215" s="55">
        <v>1</v>
      </c>
      <c r="F215" s="138"/>
      <c r="G215" s="138"/>
      <c r="H215" s="98"/>
      <c r="I215" s="21"/>
      <c r="J215" s="21"/>
      <c r="K215" s="26" t="s">
        <v>0</v>
      </c>
      <c r="L215" s="118">
        <f>L211+L212+(L213+L214)/2</f>
        <v>3</v>
      </c>
      <c r="M215" s="18"/>
      <c r="N215" s="63"/>
      <c r="O215" s="107">
        <v>1</v>
      </c>
      <c r="P215" s="61"/>
      <c r="Q215" s="63"/>
      <c r="R215" s="107">
        <v>80</v>
      </c>
      <c r="S215" s="24"/>
      <c r="T215" s="24"/>
      <c r="U215" s="56"/>
    </row>
    <row r="216" spans="1:21" ht="26.1" customHeight="1" thickTop="1" thickBot="1" x14ac:dyDescent="0.55000000000000004">
      <c r="A216" s="62">
        <v>5</v>
      </c>
      <c r="B216" s="63"/>
      <c r="C216" s="84"/>
      <c r="D216" s="64">
        <v>1</v>
      </c>
      <c r="E216" s="64">
        <v>1</v>
      </c>
      <c r="F216" s="139"/>
      <c r="G216" s="139"/>
      <c r="H216" s="99"/>
      <c r="I216" s="21"/>
      <c r="J216" s="21"/>
      <c r="K216" s="21"/>
      <c r="L216" s="21"/>
      <c r="M216" s="21"/>
      <c r="N216" s="65" t="s">
        <v>23</v>
      </c>
      <c r="O216" s="119">
        <f>LARGE((O211:O215),1)+LARGE((O211:O215),2)+LARGE((O211:O215),3)+LARGE((O211:O215),4)</f>
        <v>4</v>
      </c>
      <c r="P216" s="24"/>
      <c r="Q216" s="65" t="s">
        <v>23</v>
      </c>
      <c r="R216" s="119">
        <f>SMALL((R211:R215),1)+SMALL((R211:R215),2)+SMALL((R211:R215),3)+SMALL((R211:R215),4)</f>
        <v>320</v>
      </c>
      <c r="S216" s="24"/>
      <c r="T216" s="24"/>
      <c r="U216" s="56"/>
    </row>
    <row r="217" spans="1:21" ht="26.1" customHeight="1" thickTop="1" thickBot="1" x14ac:dyDescent="0.55000000000000004">
      <c r="A217" s="66"/>
      <c r="B217" s="67" t="s">
        <v>5</v>
      </c>
      <c r="C217" s="86"/>
      <c r="D217" s="120">
        <f>LARGE((D212:D216),1)+LARGE((D212:D216),2)+LARGE((D212:D216),3)+LARGE((D212:D216),4)</f>
        <v>4</v>
      </c>
      <c r="E217" s="120">
        <f>LARGE((E212:E216),1)+LARGE((E212:E216),2)+LARGE((E212:E216),3)+LARGE((E212:E216),4)</f>
        <v>4</v>
      </c>
      <c r="F217" s="121">
        <f>L215</f>
        <v>3</v>
      </c>
      <c r="G217" s="122">
        <f>U217</f>
        <v>24</v>
      </c>
      <c r="H217" s="100"/>
      <c r="I217" s="21"/>
      <c r="J217" s="21"/>
      <c r="K217" s="21"/>
      <c r="L217" s="21"/>
      <c r="M217" s="21"/>
      <c r="N217" s="71" t="s">
        <v>6</v>
      </c>
      <c r="O217" s="123">
        <f>RANK(O216,($O$16,$O$26,$O$36,$O$46,$O$56,$O$66,$O$76,$O$86,$O$96,$O$106,$O$116,$O$126,$O$136,$O$146,$O$156,$O$166,$O$176,$O$186,$O$196,$O$206,$O$216),0)</f>
        <v>8</v>
      </c>
      <c r="P217" s="72"/>
      <c r="Q217" s="71" t="s">
        <v>6</v>
      </c>
      <c r="R217" s="123">
        <f>RANK(R216,($R$16,$R$26,$R$36,$R$46,$R$56,$R$66,$R$76,$R$86,$R$96,$R$106,$R$116,$R$126,$R$136,$R$146,$R$156,$R$166,$R$176,$R$186,$R$196,$R$206,$R$216),1)</f>
        <v>8</v>
      </c>
      <c r="S217" s="72"/>
      <c r="T217" s="26" t="s">
        <v>25</v>
      </c>
      <c r="U217" s="124">
        <f>O217+R217+U212</f>
        <v>24</v>
      </c>
    </row>
    <row r="218" spans="1:21" ht="26.1" customHeight="1" thickTop="1" thickBot="1" x14ac:dyDescent="0.55000000000000004">
      <c r="A218" s="60"/>
      <c r="B218" s="73" t="s">
        <v>19</v>
      </c>
      <c r="C218" s="87"/>
      <c r="D218" s="125">
        <f>RANK(D217,($D$17,$D$27,$D$37,$D$47,$D$57,$D$67,$D$77,$D$87,$D$97,$D$107,$D$117,$D$127,$D$137,$D$147,$D$157,$D$167,$D$177,$D$187,$D$197,$D$207,$D$217),0)</f>
        <v>8</v>
      </c>
      <c r="E218" s="125">
        <f>RANK(E217,($E$17,$E$27,$E$37,$E$47,$E$57,$E$67,$E$77,$E$87,$E$97,$E$107,$E$117,$E$127,$E$137,$E$147,$E$157,$E$167,$E$177,$E$187,$E$197,$E$207,$E$217),0)</f>
        <v>8</v>
      </c>
      <c r="F218" s="125">
        <f>RANK(F217,($F$17,$F$27,$F$37,$F$47,$F$57,$F$67,$F$77,$F$87,$F$97,$F$107,$F$117,$F$127,$F$137,$F$147,$F$157,$F$167,$F$177,$F$187,$F$197,$F$207,$F$217),0)</f>
        <v>8</v>
      </c>
      <c r="G218" s="125">
        <f>RANK(G217,($U$17,$U$27,$U$37,$U$47,$U$57,$U$67,$U$77,$U$87,$U$97,$U$107,$U$117,$U$127,$U$137,$U$147,$U$157,$U$167,$U$177,$U$187,$U$197,$U$207,$U$217),1)</f>
        <v>8</v>
      </c>
      <c r="H218" s="126">
        <f>SUM(D218+E218+F218+G218)</f>
        <v>32</v>
      </c>
      <c r="I218" s="127">
        <f>RANK(H218,($H$18,$H$28,$H$38,$H$48,$H$58,$H$68,$H$78,$H$88,$H$98,$H$108,$H$118,$H$128,$H$138,$H$148,$H$158,$H$168,$H$178,$H$188,$H$198,$H$208,$H$218),1)</f>
        <v>8</v>
      </c>
      <c r="J218" s="88"/>
      <c r="K218" s="21"/>
      <c r="L218" s="21"/>
      <c r="M218" s="21"/>
      <c r="N218" s="21"/>
      <c r="O218" s="19"/>
      <c r="P218" s="21"/>
      <c r="Q218" s="21"/>
      <c r="R218" s="19"/>
      <c r="S218" s="21"/>
      <c r="T218" s="21"/>
      <c r="U218" s="21"/>
    </row>
    <row r="219" spans="1:21" ht="26.1" customHeight="1" thickTop="1" x14ac:dyDescent="0.25"/>
    <row r="221" spans="1:21" ht="26.1" customHeight="1" x14ac:dyDescent="0.5">
      <c r="A221" s="61"/>
      <c r="B221" s="61" t="s">
        <v>55</v>
      </c>
      <c r="C221" s="61"/>
      <c r="D221" s="61"/>
      <c r="E221" s="61"/>
    </row>
    <row r="222" spans="1:21" ht="26.1" customHeight="1" x14ac:dyDescent="0.5">
      <c r="A222" s="132"/>
      <c r="B222" s="140" t="s">
        <v>56</v>
      </c>
      <c r="C222" s="140"/>
      <c r="D222" s="140"/>
      <c r="E222" s="140"/>
      <c r="F222" s="140"/>
      <c r="G222" s="141" t="s">
        <v>5</v>
      </c>
      <c r="H222" s="141"/>
    </row>
    <row r="223" spans="1:21" ht="26.1" customHeight="1" x14ac:dyDescent="0.5">
      <c r="A223" s="132">
        <v>1</v>
      </c>
      <c r="B223" s="140" t="str">
        <f>IF($I$218=1,$B$210,IF($I$208=1,$B$200,IF($I$198=1,$B$190,IF($I$188=1,$B$180,IF($I$178=1,$B$170,IF($I$168=1,$B$160,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")))))))))))))))))))))</f>
        <v>Hans Purrmann-Gymnasium Speyer</v>
      </c>
      <c r="C223" s="140"/>
      <c r="D223" s="140"/>
      <c r="E223" s="140"/>
      <c r="F223" s="140"/>
      <c r="G223" s="141">
        <f>IF(B223=$B$10,$H$18,IF(B223=$B$20,$H$28,IF(B223=$B$30,$H$38,IF(B223=$B$40,$H$48,IF(B223=$B$50,$H$58,IF(B223=$B$60,$H$68,IF(B223=$B$70,$H$78,IF(B223=$B$80,$H$88,IF(B223=$B$90,$H$98,IF(B223=$B$100,$H$108,IF(B223=$B$110,$H$118,IF(B223=$B$120,$H$128,IF(B223=$B$130,$H$138,IF(B223=$B$140,$H$148,IF(B223=$B$150,$H$158,IF(B223=$B$160,$H$168,IF(B223=$B$170,$H$178,IF(B223=$B$180,$H$188,IF(B223=$B$190,$H$198,IF(B223=$B$200,$H$208,IF(B223=$B$210,$H$218," ")))))))))))))))))))))</f>
        <v>6</v>
      </c>
      <c r="H223" s="141"/>
    </row>
    <row r="224" spans="1:21" ht="26.1" customHeight="1" x14ac:dyDescent="0.5">
      <c r="A224" s="132">
        <v>2</v>
      </c>
      <c r="B224" s="140" t="str">
        <f>IF($I$218=2,$B$210,IF($I$208=2,$B$200,IF($I$198=2,$B$190,IF($I$188=2,$B$180,IF($I$178=2,$B$170,IF($I$168=2,$B$160,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")))))))))))))))))))))</f>
        <v>Hannah-Arendt-Gymnasium Haßloch</v>
      </c>
      <c r="C224" s="140"/>
      <c r="D224" s="140"/>
      <c r="E224" s="140"/>
      <c r="F224" s="140"/>
      <c r="G224" s="141">
        <f t="shared" ref="G224:G243" si="0">IF(B224=$B$10,$H$18,IF(B224=$B$20,$H$28,IF(B224=$B$30,$H$38,IF(B224=$B$40,$H$48,IF(B224=$B$50,$H$58,IF(B224=$B$60,$H$68,IF(B224=$B$70,$H$78,IF(B224=$B$80,$H$88,IF(B224=$B$90,$H$98,IF(B224=$B$100,$H$108,IF(B224=$B$110,$H$118,IF(B224=$B$120,$H$128,IF(B224=$B$130,$H$138,IF(B224=$B$140,$H$148,IF(B224=$B$150,$H$158,IF(B224=$B$160,$H$168,IF(B224=$B$170,$H$178,IF(B224=$B$180,$H$188,IF(B224=$B$190,$H$198,IF(B224=$B$200,$H$208,IF(B224=$B$210,$H$218," ")))))))))))))))))))))</f>
        <v>9</v>
      </c>
      <c r="H224" s="141"/>
    </row>
    <row r="225" spans="1:8" ht="26.1" customHeight="1" x14ac:dyDescent="0.5">
      <c r="A225" s="132">
        <v>3</v>
      </c>
      <c r="B225" s="140" t="str">
        <f>IF($I$218=3,$B$210,IF($I$208=3,$B$200,IF($I$198=3,$B$190,IF($I$188=3,$B$180,IF($I$178=3,$B$170,IF($I$168=3,$B$160,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")))))))))))))))))))))</f>
        <v xml:space="preserve"> </v>
      </c>
      <c r="C225" s="140"/>
      <c r="D225" s="140"/>
      <c r="E225" s="140"/>
      <c r="F225" s="140"/>
      <c r="G225" s="141" t="str">
        <f t="shared" si="0"/>
        <v xml:space="preserve"> </v>
      </c>
      <c r="H225" s="141"/>
    </row>
    <row r="226" spans="1:8" ht="26.1" customHeight="1" x14ac:dyDescent="0.5">
      <c r="A226" s="132">
        <v>4</v>
      </c>
      <c r="B226" s="140" t="str">
        <f>IF($I$218=4,$B$210,IF($I$208=4,$B$200,IF($I$198=4,$B$190,IF($I$188=4,$B$180,IF($I$178=4,$B$170,IF($I$168=4,$B$160,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")))))))))))))))))))))</f>
        <v>Paul-Schneider-Gymnasium Meisenheim</v>
      </c>
      <c r="C226" s="140"/>
      <c r="D226" s="140"/>
      <c r="E226" s="140"/>
      <c r="F226" s="140"/>
      <c r="G226" s="141">
        <f t="shared" si="0"/>
        <v>20</v>
      </c>
      <c r="H226" s="141"/>
    </row>
    <row r="227" spans="1:8" ht="26.1" customHeight="1" x14ac:dyDescent="0.5">
      <c r="A227" s="132">
        <v>5</v>
      </c>
      <c r="B227" s="140" t="str">
        <f>IF($I$218=5,$B$210,IF($I$208=5,$B$200,IF($I$198=5,$B$190,IF($I$188=5,$B$180,IF($I$178=5,$B$170,IF($I$168=5,$B$160,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")))))))))))))))))))))</f>
        <v>Kooperative Gesamtschule St. Matthias Bitburg</v>
      </c>
      <c r="C227" s="140"/>
      <c r="D227" s="140"/>
      <c r="E227" s="140"/>
      <c r="F227" s="140"/>
      <c r="G227" s="141">
        <f t="shared" si="0"/>
        <v>21</v>
      </c>
      <c r="H227" s="141"/>
    </row>
    <row r="228" spans="1:8" ht="26.1" customHeight="1" x14ac:dyDescent="0.5">
      <c r="A228" s="132">
        <v>6</v>
      </c>
      <c r="B228" s="140" t="str">
        <f>IF($I$218=6,$B$210,IF($I$208=6,$B$200,IF($I$198=6,$B$190,IF($I$188=6,$B$180,IF($I$178=6,$B$170,IF($I$168=6,$B$160,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")))))))))))))))))))))</f>
        <v xml:space="preserve">Emanuel-Felke-Gymnasium Bad Sobernheim </v>
      </c>
      <c r="C228" s="140"/>
      <c r="D228" s="140"/>
      <c r="E228" s="140"/>
      <c r="F228" s="140"/>
      <c r="G228" s="141">
        <f t="shared" si="0"/>
        <v>23</v>
      </c>
      <c r="H228" s="141"/>
    </row>
    <row r="229" spans="1:8" ht="26.1" customHeight="1" x14ac:dyDescent="0.5">
      <c r="A229" s="132">
        <v>7</v>
      </c>
      <c r="B229" s="140" t="str">
        <f>IF($I$218=7,$B$210,IF($I$208=7,$B$200,IF($I$198=7,$B$190,IF($I$188=7,$B$180,IF($I$178=7,$B$170,IF($I$168=7,$B$160,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")))))))))))))))))))))</f>
        <v>IGS Schöneberg-Kübelberg/Waldmohr</v>
      </c>
      <c r="C229" s="140"/>
      <c r="D229" s="140"/>
      <c r="E229" s="140"/>
      <c r="F229" s="140"/>
      <c r="G229" s="141">
        <f t="shared" si="0"/>
        <v>24</v>
      </c>
      <c r="H229" s="141"/>
    </row>
    <row r="230" spans="1:8" ht="26.1" customHeight="1" x14ac:dyDescent="0.5">
      <c r="A230" s="132">
        <v>8</v>
      </c>
      <c r="B230" s="140">
        <f>IF($I$218=8,$B$210,IF($I$208=8,$B$200,IF($I$198=8,$B$190,IF($I$188=8,$B$180,IF($I$178=8,$B$170,IF($I$168=8,$B$160,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")))))))))))))))))))))</f>
        <v>0</v>
      </c>
      <c r="C230" s="140"/>
      <c r="D230" s="140"/>
      <c r="E230" s="140"/>
      <c r="F230" s="140"/>
      <c r="G230" s="141">
        <f t="shared" si="0"/>
        <v>32</v>
      </c>
      <c r="H230" s="141"/>
    </row>
    <row r="231" spans="1:8" ht="26.1" customHeight="1" x14ac:dyDescent="0.5">
      <c r="A231" s="132">
        <v>9</v>
      </c>
      <c r="B231" s="140" t="str">
        <f>IF($I$218=9,$B$210,IF($I$208=9,$B$200,IF($I$198=9,$B$190,IF($I$188=9,$B$180,IF($I$178=9,$B$170,IF($I$168=9,$B$160,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")))))))))))))))))))))</f>
        <v xml:space="preserve"> </v>
      </c>
      <c r="C231" s="140"/>
      <c r="D231" s="140"/>
      <c r="E231" s="140"/>
      <c r="F231" s="140"/>
      <c r="G231" s="141" t="str">
        <f t="shared" si="0"/>
        <v xml:space="preserve"> </v>
      </c>
      <c r="H231" s="141"/>
    </row>
    <row r="232" spans="1:8" ht="26.1" customHeight="1" x14ac:dyDescent="0.5">
      <c r="A232" s="132">
        <v>10</v>
      </c>
      <c r="B232" s="140" t="str">
        <f>IF($I$218=10,$B$210,IF($I$208=10,$B$200,IF($I$198=10,$B$190,IF($I$188=10,$B$180,IF($I$178=10,$B$170,IF($I$168=10,$B$160,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")))))))))))))))))))))</f>
        <v xml:space="preserve"> </v>
      </c>
      <c r="C232" s="140"/>
      <c r="D232" s="140"/>
      <c r="E232" s="140"/>
      <c r="F232" s="140"/>
      <c r="G232" s="141" t="str">
        <f t="shared" si="0"/>
        <v xml:space="preserve"> </v>
      </c>
      <c r="H232" s="141"/>
    </row>
    <row r="233" spans="1:8" ht="26.1" customHeight="1" x14ac:dyDescent="0.5">
      <c r="A233" s="132">
        <v>11</v>
      </c>
      <c r="B233" s="140" t="str">
        <f>IF($I$218=11,$B$210,IF($I$208=11,$B$200,IF($I$198=11,$B$190,IF($I$188=11,$B$180,IF($I$178=11,$B$170,IF($I$168=11,$B$160,IF($I$158=11,$B$150,IF($I$148=11,$B$140,IF($I$138=11,$B$130,IF($I$128=11,$B$120,IF($I$118=11,$B$110,IF($I$108=11,$B$100,IF($I$98=11,$B$90,IF($I$88=11,$B$80,IF($I$78=11,$B$70,IF($I$68=11,$B$60,IF($I$58=11,$B$50,IF($I$48=11,$B$40,IF($I$38=11,$B$30,IF($I$28=11,$B$20,IF($I$18=11,$B$10," ")))))))))))))))))))))</f>
        <v xml:space="preserve"> </v>
      </c>
      <c r="C233" s="140"/>
      <c r="D233" s="140"/>
      <c r="E233" s="140"/>
      <c r="F233" s="140"/>
      <c r="G233" s="141" t="str">
        <f t="shared" si="0"/>
        <v xml:space="preserve"> </v>
      </c>
      <c r="H233" s="141"/>
    </row>
    <row r="234" spans="1:8" ht="26.1" customHeight="1" x14ac:dyDescent="0.5">
      <c r="A234" s="132">
        <v>12</v>
      </c>
      <c r="B234" s="140" t="str">
        <f>IF($I$218=12,$B$210,IF($I$208=12,$B$200,IF($I$198=12,$B$190,IF($I$188=12,$B$180,IF($I$178=12,$B$170,IF($I$168=12,$B$160,IF($I$158=12,$B$150,IF($I$148=12,$B$140,IF($I$138=12,$B$130,IF($I$128=12,$B$120,IF($I$118=12,$B$110,IF($I$108=12,$B$100,IF($I$98=12,$B$90,IF($I$88=12,$B$80,IF($I$78=12,$B$70,IF($I$68=12,$B$60,IF($I$58=12,$B$50,IF($I$48=12,$B$40,IF($I$38=12,$B$30,IF($I$28=12,$B$20,IF($I$18=12,$B$10," ")))))))))))))))))))))</f>
        <v xml:space="preserve"> </v>
      </c>
      <c r="C234" s="140"/>
      <c r="D234" s="140"/>
      <c r="E234" s="140"/>
      <c r="F234" s="140"/>
      <c r="G234" s="141" t="str">
        <f t="shared" si="0"/>
        <v xml:space="preserve"> </v>
      </c>
      <c r="H234" s="141"/>
    </row>
    <row r="235" spans="1:8" ht="26.1" customHeight="1" x14ac:dyDescent="0.5">
      <c r="A235" s="132">
        <v>13</v>
      </c>
      <c r="B235" s="140" t="str">
        <f>IF($I$218=13,$B$210,IF($I$208=13,$B$200,IF($I$198=13,$B$190,IF($I$188=13,$B$180,IF($I$178=13,$B$170,IF($I$168=13,$B$160,IF($I$158=13,$B$150,IF($I$148=13,$B$140,IF($I$138=13,$B$130,IF($I$128=13,$B$120,IF($I$118=13,$B$110,IF($I$108=13,$B$100,IF($I$98=13,$B$90,IF($I$88=13,$B$80,IF($I$78=13,$B$70,IF($I$68=13,$B$60,IF($I$58=13,$B$50,IF($I$48=13,$B$40,IF($I$38=13,$B$30,IF($I$28=13,$B$20,IF($I$18=13,$B$10," ")))))))))))))))))))))</f>
        <v xml:space="preserve"> </v>
      </c>
      <c r="C235" s="140"/>
      <c r="D235" s="140"/>
      <c r="E235" s="140"/>
      <c r="F235" s="140"/>
      <c r="G235" s="141" t="str">
        <f t="shared" si="0"/>
        <v xml:space="preserve"> </v>
      </c>
      <c r="H235" s="141"/>
    </row>
    <row r="236" spans="1:8" ht="26.1" customHeight="1" x14ac:dyDescent="0.5">
      <c r="A236" s="132">
        <v>14</v>
      </c>
      <c r="B236" s="140" t="str">
        <f>IF($I$218=14,$B$210,IF($I$208=14,$B$200,IF($I$198=14,$B$190,IF($I$188=14,$B$180,IF($I$178=14,$B$170,IF($I$168=14,$B$160,IF($I$158=14,$B$150,IF($I$148=14,$B$140,IF($I$138=14,$B$130,IF($I$128=14,$B$120,IF($I$118=14,$B$110,IF($I$108=14,$B$100,IF($I$98=14,$B$90,IF($I$88=14,$B$80,IF($I$78=14,$B$70,IF($I$68=14,$B$60,IF($I$58=14,$B$50,IF($I$48=14,$B$40,IF($I$38=14,$B$30,IF($I$28=14,$B$20,IF($I$18=14,$B$10," ")))))))))))))))))))))</f>
        <v xml:space="preserve"> </v>
      </c>
      <c r="C236" s="140"/>
      <c r="D236" s="140"/>
      <c r="E236" s="140"/>
      <c r="F236" s="140"/>
      <c r="G236" s="141" t="str">
        <f t="shared" si="0"/>
        <v xml:space="preserve"> </v>
      </c>
      <c r="H236" s="141"/>
    </row>
    <row r="237" spans="1:8" ht="26.1" customHeight="1" x14ac:dyDescent="0.5">
      <c r="A237" s="132">
        <v>15</v>
      </c>
      <c r="B237" s="140" t="str">
        <f>IF($I$218=15,$B$210,IF($I$208=15,$B$200,IF($I$198=15,$B$190,IF($I$188=15,$B$180,IF($I$178=15,$B$170,IF($I$168=15,$B$160,IF($I$158=15,$B$150,IF($I$148=15,$B$140,IF($I$138=15,$B$130,IF($I$128=15,$B$120,IF($I$118=15,$B$110,IF($I$108=15,$B$100,IF($I$98=15,$B$90,IF($I$88=15,$B$80,IF($I$78=15,$B$70,IF($I$68=15,$B$60,IF($I$58=15,$B$50,IF($I$48=15,$B$40,IF($I$38=15,$B$30,IF($I$28=15,$B$20,IF($I$18=15,$B$10," ")))))))))))))))))))))</f>
        <v xml:space="preserve"> </v>
      </c>
      <c r="C237" s="140"/>
      <c r="D237" s="140"/>
      <c r="E237" s="140"/>
      <c r="F237" s="140"/>
      <c r="G237" s="141" t="str">
        <f t="shared" si="0"/>
        <v xml:space="preserve"> </v>
      </c>
      <c r="H237" s="141"/>
    </row>
    <row r="238" spans="1:8" ht="26.1" customHeight="1" x14ac:dyDescent="0.5">
      <c r="A238" s="132">
        <v>16</v>
      </c>
      <c r="B238" s="140" t="str">
        <f>IF($I$218=16,$B$210,IF($I$208=16,$B$200,IF($I$198=16,$B$190,IF($I$188=16,$B$180,IF($I$178=16,$B$170,IF($I$168=16,$B$160,IF($I$158=16,$B$150,IF($I$148=16,$B$140,IF($I$138=16,$B$130,IF($I$128=16,$B$120,IF($I$118=16,$B$110,IF($I$108=16,$B$100,IF($I$98=16,$B$90,IF($I$88=16,$B$80,IF($I$78=16,$B$70,IF($I$68=16,$B$60,IF($I$58=16,$B$50,IF($I$48=16,$B$40,IF($I$38=16,$B$30,IF($I$28=16,$B$20,IF($I$18=16,$B$10," ")))))))))))))))))))))</f>
        <v xml:space="preserve"> </v>
      </c>
      <c r="C238" s="140"/>
      <c r="D238" s="140"/>
      <c r="E238" s="140"/>
      <c r="F238" s="140"/>
      <c r="G238" s="141" t="str">
        <f t="shared" si="0"/>
        <v xml:space="preserve"> </v>
      </c>
      <c r="H238" s="141"/>
    </row>
    <row r="239" spans="1:8" ht="26.1" customHeight="1" x14ac:dyDescent="0.5">
      <c r="A239" s="132">
        <v>17</v>
      </c>
      <c r="B239" s="140" t="str">
        <f>IF($I$218=17,$B$210,IF($I$208=17,$B$200,IF($I$198=17,$B$190,IF($I$188=17,$B$180,IF($I$178=17,$B$170,IF($I$168=17,$B$160,IF($I$158=17,$B$150,IF($I$148=17,$B$140,IF($I$138=17,$B$130,IF($I$128=17,$B$120,IF($I$118=17,$B$110,IF($I$108=17,$B$100,IF($I$98=17,$B$90,IF($I$88=17,$B$80,IF($I$78=17,$B$70,IF($I$68=17,$B$60,IF($I$58=17,$B$50,IF($I$48=17,$B$40,IF($I$38=17,$B$30,IF($I$28=17,$B$20,IF($I$18=17,$B$10," ")))))))))))))))))))))</f>
        <v xml:space="preserve"> </v>
      </c>
      <c r="C239" s="140"/>
      <c r="D239" s="140"/>
      <c r="E239" s="140"/>
      <c r="F239" s="140"/>
      <c r="G239" s="141" t="str">
        <f t="shared" si="0"/>
        <v xml:space="preserve"> </v>
      </c>
      <c r="H239" s="141"/>
    </row>
    <row r="240" spans="1:8" ht="26.1" customHeight="1" x14ac:dyDescent="0.5">
      <c r="A240" s="132">
        <v>18</v>
      </c>
      <c r="B240" s="140" t="str">
        <f>IF($I$218=18,$B$210,IF($I$208=18,$B$200,IF($I$198=18,$B$190,IF($I$188=18,$B$180,IF($I$178=18,$B$170,IF($I$168=18,$B$160,IF($I$158=18,$B$150,IF($I$148=18,$B$140,IF($I$138=18,$B$130,IF($I$128=18,$B$120,IF($I$118=18,$B$110,IF($I$108=18,$B$100,IF($I$98=18,$B$90,IF($I$88=18,$B$80,IF($I$78=18,$B$70,IF($I$68=18,$B$60,IF($I$58=18,$B$50,IF($I$48=18,$B$40,IF($I$38=18,$B$30,IF($I$28=18,$B$20,IF($I$18=18,$B$10," ")))))))))))))))))))))</f>
        <v xml:space="preserve"> </v>
      </c>
      <c r="C240" s="140"/>
      <c r="D240" s="140"/>
      <c r="E240" s="140"/>
      <c r="F240" s="140"/>
      <c r="G240" s="141" t="str">
        <f t="shared" si="0"/>
        <v xml:space="preserve"> </v>
      </c>
      <c r="H240" s="141"/>
    </row>
    <row r="241" spans="1:8" ht="26.1" customHeight="1" x14ac:dyDescent="0.5">
      <c r="A241" s="132">
        <v>19</v>
      </c>
      <c r="B241" s="140" t="str">
        <f>IF($I$218=19,$B$210,IF($I$208=19,$B$200,IF($I$198=19,$B$190,IF($I$188=19,$B$180,IF($I$178=19,$B$170,IF($I$168=19,$B$160,IF($I$158=19,$B$150,IF($I$148=19,$B$140,IF($I$138=19,$B$130,IF($I$128=19,$B$120,IF($I$118=19,$B$110,IF($I$108=19,$B$100,IF($I$98=19,$B$90,IF($I$88=19,$B$80,IF($I$78=19,$B$70,IF($I$68=19,$B$60,IF($I$58=19,$B$50,IF($I$48=19,$B$40,IF($I$38=19,$B$30,IF($I$28=19,$B$20,IF($I$18=19,$B$10," ")))))))))))))))))))))</f>
        <v xml:space="preserve"> </v>
      </c>
      <c r="C241" s="140"/>
      <c r="D241" s="140"/>
      <c r="E241" s="140"/>
      <c r="F241" s="140"/>
      <c r="G241" s="141" t="str">
        <f t="shared" si="0"/>
        <v xml:space="preserve"> </v>
      </c>
      <c r="H241" s="141"/>
    </row>
    <row r="242" spans="1:8" ht="26.1" customHeight="1" x14ac:dyDescent="0.5">
      <c r="A242" s="132">
        <v>20</v>
      </c>
      <c r="B242" s="140" t="str">
        <f>IF($I$218=20,$B$210,IF($I$208=20,$B$200,IF($I$198=20,$B$190,IF($I$188=20,$B$180,IF($I$178=20,$B$170,IF($I$168=20,$B$160,IF($I$158=20,$B$150,IF($I$148=20,$B$140,IF($I$138=20,$B$130,IF($I$128=20,$B$120,IF($I$118=20,$B$110,IF($I$108=20,$B$100,IF($I$98=20,$B$90,IF($I$88=20,$B$80,IF($I$78=20,$B$70,IF($I$68=20,$B$60,IF($I$58=20,$B$50,IF($I$48=20,$B$40,IF($I$38=20,$B$30,IF($I$28=20,$B$20,IF($I$18=20,$B$10," ")))))))))))))))))))))</f>
        <v xml:space="preserve"> </v>
      </c>
      <c r="C242" s="140"/>
      <c r="D242" s="140"/>
      <c r="E242" s="140"/>
      <c r="F242" s="140"/>
      <c r="G242" s="141" t="str">
        <f t="shared" si="0"/>
        <v xml:space="preserve"> </v>
      </c>
      <c r="H242" s="141"/>
    </row>
    <row r="243" spans="1:8" ht="26.1" customHeight="1" x14ac:dyDescent="0.5">
      <c r="A243" s="132">
        <v>21</v>
      </c>
      <c r="B243" s="140" t="str">
        <f>IF($I$218=21,$B$210,IF($I$208=21,$B$200,IF($I$198=21,$B$190,IF($I$188=21,$B$180,IF($I$178=21,$B$170,IF($I$168=21,$B$160,IF($I$158=21,$B$150,IF($I$148=21,$B$140,IF($I$138=21,$B$130,IF($I$128=21,$B$120,IF($I$118=21,$B$110,IF($I$108=21,$B$100,IF($I$98=21,$B$90,IF($I$88=21,$B$80,IF($I$78=21,$B$70,IF($I$68=21,$B$60,IF($I$58=21,$B$50,IF($I$48=21,$B$40,IF($I$38=21,$B$30,IF($I$28=21,$B$20,IF($I$18=21,$B$10," ")))))))))))))))))))))</f>
        <v xml:space="preserve"> </v>
      </c>
      <c r="C243" s="140"/>
      <c r="D243" s="140"/>
      <c r="E243" s="140"/>
      <c r="F243" s="140"/>
      <c r="G243" s="141" t="str">
        <f t="shared" si="0"/>
        <v xml:space="preserve"> </v>
      </c>
      <c r="H243" s="141"/>
    </row>
  </sheetData>
  <sheetProtection sheet="1" objects="1" scenarios="1"/>
  <customSheetViews>
    <customSheetView guid="{E633A64A-A8F5-4D3D-BBE1-1092D3FCDE54}" scale="55" showPageBreaks="1" printArea="1" view="pageBreakPreview">
      <pane ySplit="6" topLeftCell="A19" activePane="bottomLeft" state="frozen"/>
      <selection pane="bottomLeft" activeCell="T74" sqref="T74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4294967294" verticalDpi="300" r:id="rId1"/>
      <headerFooter alignWithMargins="0">
        <oddFooter>&amp;RWK IV,1 Mädchen</oddFooter>
      </headerFooter>
    </customSheetView>
    <customSheetView guid="{BD50EC88-8DF9-4D4A-94D9-54E1156DA798}" scale="55" showPageBreaks="1" printArea="1" view="pageBreakPreview">
      <pane ySplit="6" topLeftCell="A13" activePane="bottomLeft" state="frozen"/>
      <selection pane="bottomLeft" activeCell="B73" sqref="B73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4294967294" verticalDpi="300" r:id="rId2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222" activePane="bottomLeft" state="frozen"/>
      <selection pane="bottomLeft" activeCell="G227" sqref="G227:H227"/>
      <rowBreaks count="4" manualBreakCount="4">
        <brk id="49" max="20" man="1"/>
        <brk id="89" max="20" man="1"/>
        <brk id="141" max="20" man="1"/>
        <brk id="197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3"/>
      <headerFooter alignWithMargins="0">
        <oddFooter>&amp;RWK IV,1 Mädchen</oddFooter>
      </headerFooter>
    </customSheetView>
  </customSheetViews>
  <mergeCells count="86">
    <mergeCell ref="G239:H239"/>
    <mergeCell ref="G240:H240"/>
    <mergeCell ref="G241:H241"/>
    <mergeCell ref="G242:H242"/>
    <mergeCell ref="G243:H243"/>
    <mergeCell ref="G234:H234"/>
    <mergeCell ref="G235:H235"/>
    <mergeCell ref="G236:H236"/>
    <mergeCell ref="G237:H237"/>
    <mergeCell ref="G238:H238"/>
    <mergeCell ref="B239:F239"/>
    <mergeCell ref="B240:F240"/>
    <mergeCell ref="B241:F241"/>
    <mergeCell ref="B242:F242"/>
    <mergeCell ref="B243:F243"/>
    <mergeCell ref="B234:F234"/>
    <mergeCell ref="B235:F235"/>
    <mergeCell ref="B236:F236"/>
    <mergeCell ref="B237:F237"/>
    <mergeCell ref="B238:F238"/>
    <mergeCell ref="B231:F231"/>
    <mergeCell ref="G231:H231"/>
    <mergeCell ref="B232:F232"/>
    <mergeCell ref="G232:H232"/>
    <mergeCell ref="B233:F233"/>
    <mergeCell ref="G233:H233"/>
    <mergeCell ref="B228:F228"/>
    <mergeCell ref="G228:H228"/>
    <mergeCell ref="B229:F229"/>
    <mergeCell ref="G229:H229"/>
    <mergeCell ref="B230:F230"/>
    <mergeCell ref="G230:H230"/>
    <mergeCell ref="B225:F225"/>
    <mergeCell ref="G225:H225"/>
    <mergeCell ref="B226:F226"/>
    <mergeCell ref="G226:H226"/>
    <mergeCell ref="B227:F227"/>
    <mergeCell ref="G227:H227"/>
    <mergeCell ref="B222:F222"/>
    <mergeCell ref="G222:H222"/>
    <mergeCell ref="B223:F223"/>
    <mergeCell ref="G223:H223"/>
    <mergeCell ref="B224:F224"/>
    <mergeCell ref="G224:H224"/>
    <mergeCell ref="F92:F96"/>
    <mergeCell ref="G92:G96"/>
    <mergeCell ref="F102:F106"/>
    <mergeCell ref="G102:G106"/>
    <mergeCell ref="F112:F116"/>
    <mergeCell ref="G112:G116"/>
    <mergeCell ref="F62:F66"/>
    <mergeCell ref="G62:G66"/>
    <mergeCell ref="F72:F76"/>
    <mergeCell ref="G72:G76"/>
    <mergeCell ref="F82:F86"/>
    <mergeCell ref="G82:G86"/>
    <mergeCell ref="F52:F56"/>
    <mergeCell ref="G52:G56"/>
    <mergeCell ref="F42:F46"/>
    <mergeCell ref="G42:G46"/>
    <mergeCell ref="F12:F16"/>
    <mergeCell ref="G12:G16"/>
    <mergeCell ref="F32:F36"/>
    <mergeCell ref="G32:G36"/>
    <mergeCell ref="F22:F26"/>
    <mergeCell ref="G22:G26"/>
    <mergeCell ref="F162:F166"/>
    <mergeCell ref="G162:G166"/>
    <mergeCell ref="F152:F156"/>
    <mergeCell ref="G152:G156"/>
    <mergeCell ref="F122:F126"/>
    <mergeCell ref="G122:G126"/>
    <mergeCell ref="F132:F136"/>
    <mergeCell ref="G132:G136"/>
    <mergeCell ref="F142:F146"/>
    <mergeCell ref="G142:G146"/>
    <mergeCell ref="F202:F206"/>
    <mergeCell ref="G202:G206"/>
    <mergeCell ref="F212:F216"/>
    <mergeCell ref="G212:G216"/>
    <mergeCell ref="F172:F176"/>
    <mergeCell ref="G172:G176"/>
    <mergeCell ref="F182:F186"/>
    <mergeCell ref="G182:G186"/>
    <mergeCell ref="F192:F196"/>
    <mergeCell ref="G192:G196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4"/>
  <headerFooter alignWithMargins="0">
    <oddFooter>&amp;RWK IV,1 Mädchen</oddFooter>
  </headerFooter>
  <rowBreaks count="4" manualBreakCount="4">
    <brk id="49" max="20" man="1"/>
    <brk id="89" max="20" man="1"/>
    <brk id="141" max="20" man="1"/>
    <brk id="197" max="20" man="1"/>
  </rowBreaks>
  <colBreaks count="1" manualBreakCount="1">
    <brk id="21" max="48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abSelected="1" workbookViewId="0">
      <selection activeCell="J12" sqref="J12"/>
    </sheetView>
  </sheetViews>
  <sheetFormatPr baseColWidth="10" defaultRowHeight="12.6" x14ac:dyDescent="0.25"/>
  <cols>
    <col min="3" max="3" width="13.88671875" customWidth="1"/>
    <col min="4" max="4" width="16.33203125" customWidth="1"/>
    <col min="5" max="5" width="39.44140625" customWidth="1"/>
    <col min="8" max="8" width="6.109375" customWidth="1"/>
    <col min="9" max="9" width="15.33203125" bestFit="1" customWidth="1"/>
  </cols>
  <sheetData>
    <row r="1" spans="1:9" ht="22.8" x14ac:dyDescent="0.4">
      <c r="A1" s="6"/>
      <c r="B1" s="8" t="s">
        <v>35</v>
      </c>
      <c r="C1" s="6"/>
      <c r="D1" s="1"/>
      <c r="E1" s="4"/>
      <c r="F1" s="4"/>
      <c r="G1" s="4"/>
      <c r="H1" s="4"/>
      <c r="I1" s="2"/>
    </row>
    <row r="2" spans="1:9" ht="21" x14ac:dyDescent="0.4">
      <c r="A2" s="3"/>
      <c r="B2" s="1" t="s">
        <v>63</v>
      </c>
      <c r="C2" s="3"/>
      <c r="D2" s="5"/>
      <c r="E2" s="4"/>
      <c r="F2" s="4"/>
      <c r="G2" s="4"/>
      <c r="H2" s="4"/>
      <c r="I2" s="4"/>
    </row>
    <row r="3" spans="1:9" ht="21" x14ac:dyDescent="0.4">
      <c r="A3" s="3"/>
      <c r="B3" s="1" t="s">
        <v>83</v>
      </c>
      <c r="C3" s="3"/>
      <c r="D3" s="5"/>
      <c r="E3" s="4"/>
      <c r="F3" s="4"/>
      <c r="G3" s="4"/>
      <c r="H3" s="4"/>
      <c r="I3" s="7"/>
    </row>
    <row r="4" spans="1:9" ht="13.2" x14ac:dyDescent="0.25">
      <c r="A4" s="3"/>
      <c r="B4" s="3"/>
      <c r="C4" s="3"/>
      <c r="D4" s="3"/>
      <c r="E4" s="7"/>
      <c r="F4" s="7"/>
      <c r="G4" s="7"/>
      <c r="H4" s="7"/>
      <c r="I4" s="7"/>
    </row>
    <row r="5" spans="1:9" ht="30" x14ac:dyDescent="0.5">
      <c r="A5" s="3"/>
      <c r="B5" s="3"/>
      <c r="C5" s="115" t="s">
        <v>43</v>
      </c>
      <c r="D5" s="3"/>
      <c r="E5" s="7"/>
      <c r="F5" s="7"/>
      <c r="G5" s="7"/>
      <c r="H5" s="7"/>
      <c r="I5" s="7"/>
    </row>
    <row r="6" spans="1:9" ht="35.25" customHeight="1" x14ac:dyDescent="0.25">
      <c r="A6" s="3"/>
      <c r="B6" s="3"/>
      <c r="C6" s="3"/>
      <c r="D6" s="3"/>
      <c r="E6" s="7"/>
      <c r="F6" s="7"/>
      <c r="G6" s="7"/>
      <c r="H6" s="7"/>
      <c r="I6" s="7"/>
    </row>
    <row r="7" spans="1:9" ht="33.75" customHeight="1" x14ac:dyDescent="0.4">
      <c r="A7" s="3"/>
      <c r="B7" s="9" t="s">
        <v>33</v>
      </c>
      <c r="C7" s="3"/>
      <c r="D7" s="3"/>
      <c r="E7" s="3"/>
      <c r="F7" s="7"/>
      <c r="G7" s="3"/>
      <c r="H7" s="7"/>
      <c r="I7" s="7"/>
    </row>
    <row r="8" spans="1:9" ht="18" customHeight="1" x14ac:dyDescent="0.3">
      <c r="B8" s="133" t="s">
        <v>1</v>
      </c>
      <c r="C8" s="136" t="str">
        <f>'WK_IV,2_Mädchen'!B163</f>
        <v xml:space="preserve">Grundschule Schillerschule Haßloch </v>
      </c>
      <c r="D8" s="136"/>
      <c r="E8" s="136"/>
      <c r="F8" s="15">
        <f>'WK_IV,2_Mädchen'!G163</f>
        <v>5</v>
      </c>
      <c r="G8" s="134" t="str">
        <f>IF(F8=" "," ","Punkte")</f>
        <v>Punkte</v>
      </c>
    </row>
    <row r="9" spans="1:9" ht="17.399999999999999" x14ac:dyDescent="0.3">
      <c r="B9" s="133" t="s">
        <v>2</v>
      </c>
      <c r="C9" s="136" t="str">
        <f>'WK_IV,2_Mädchen'!B164</f>
        <v xml:space="preserve">Grundschule Plaidt </v>
      </c>
      <c r="D9" s="136"/>
      <c r="E9" s="136"/>
      <c r="F9" s="15">
        <f>'WK_IV,2_Mädchen'!G164</f>
        <v>9</v>
      </c>
      <c r="G9" s="134" t="str">
        <f t="shared" ref="G9:G17" si="0">IF(F9=" "," ","Punkte")</f>
        <v>Punkte</v>
      </c>
    </row>
    <row r="10" spans="1:9" ht="17.399999999999999" x14ac:dyDescent="0.3">
      <c r="B10" s="133" t="s">
        <v>3</v>
      </c>
      <c r="C10" s="136" t="str">
        <f>'WK_IV,2_Mädchen'!B165</f>
        <v>Grundschule Brücken</v>
      </c>
      <c r="D10" s="136"/>
      <c r="E10" s="136"/>
      <c r="F10" s="15">
        <f>'WK_IV,2_Mädchen'!G165</f>
        <v>12</v>
      </c>
      <c r="G10" s="134" t="str">
        <f t="shared" si="0"/>
        <v>Punkte</v>
      </c>
    </row>
    <row r="11" spans="1:9" ht="17.399999999999999" x14ac:dyDescent="0.3">
      <c r="B11" s="133" t="s">
        <v>4</v>
      </c>
      <c r="C11" s="136" t="str">
        <f>'WK_IV,2_Mädchen'!B166</f>
        <v>Böhammer-Grundschule Bad Bergzabern</v>
      </c>
      <c r="D11" s="136"/>
      <c r="E11" s="136"/>
      <c r="F11" s="15">
        <f>'WK_IV,2_Mädchen'!G166</f>
        <v>14</v>
      </c>
      <c r="G11" s="134" t="str">
        <f t="shared" si="0"/>
        <v>Punkte</v>
      </c>
    </row>
    <row r="12" spans="1:9" ht="17.399999999999999" x14ac:dyDescent="0.3">
      <c r="B12" s="133" t="s">
        <v>10</v>
      </c>
      <c r="C12" s="136" t="str">
        <f>'WK_IV,2_Mädchen'!B167</f>
        <v xml:space="preserve">  </v>
      </c>
      <c r="D12" s="136"/>
      <c r="E12" s="136"/>
      <c r="F12" s="15">
        <f>'WK_IV,2_Mädchen'!G167</f>
        <v>20</v>
      </c>
      <c r="G12" s="134" t="str">
        <f t="shared" si="0"/>
        <v>Punkte</v>
      </c>
    </row>
    <row r="13" spans="1:9" ht="17.399999999999999" x14ac:dyDescent="0.3">
      <c r="B13" s="133" t="s">
        <v>29</v>
      </c>
      <c r="C13" s="136" t="str">
        <f>'WK_IV,2_Mädchen'!B168</f>
        <v xml:space="preserve"> </v>
      </c>
      <c r="D13" s="136"/>
      <c r="E13" s="136"/>
      <c r="F13" s="15" t="str">
        <f>'WK_IV,2_Mädchen'!G168</f>
        <v xml:space="preserve"> </v>
      </c>
      <c r="G13" s="134" t="str">
        <f t="shared" si="0"/>
        <v xml:space="preserve"> </v>
      </c>
    </row>
    <row r="14" spans="1:9" ht="17.399999999999999" x14ac:dyDescent="0.3">
      <c r="B14" s="133" t="s">
        <v>30</v>
      </c>
      <c r="C14" s="136" t="str">
        <f>'WK_IV,2_Mädchen'!B169</f>
        <v xml:space="preserve"> </v>
      </c>
      <c r="D14" s="136"/>
      <c r="E14" s="136"/>
      <c r="F14" s="15" t="str">
        <f>'WK_IV,2_Mädchen'!G169</f>
        <v xml:space="preserve"> </v>
      </c>
      <c r="G14" s="134" t="str">
        <f t="shared" si="0"/>
        <v xml:space="preserve"> </v>
      </c>
    </row>
    <row r="15" spans="1:9" ht="17.399999999999999" x14ac:dyDescent="0.3">
      <c r="B15" s="133" t="s">
        <v>31</v>
      </c>
      <c r="C15" s="136" t="str">
        <f>'WK_IV,2_Mädchen'!B170</f>
        <v xml:space="preserve"> </v>
      </c>
      <c r="D15" s="136"/>
      <c r="E15" s="136"/>
      <c r="F15" s="15" t="str">
        <f>'WK_IV,2_Mädchen'!G170</f>
        <v xml:space="preserve"> </v>
      </c>
      <c r="G15" s="134" t="str">
        <f t="shared" si="0"/>
        <v xml:space="preserve"> </v>
      </c>
    </row>
    <row r="16" spans="1:9" ht="17.399999999999999" x14ac:dyDescent="0.3">
      <c r="B16" s="133" t="s">
        <v>37</v>
      </c>
      <c r="C16" s="136" t="str">
        <f>'WK_IV,2_Mädchen'!B171</f>
        <v xml:space="preserve"> </v>
      </c>
      <c r="D16" s="136"/>
      <c r="E16" s="136"/>
      <c r="F16" s="15" t="str">
        <f>'WK_IV,2_Mädchen'!G171</f>
        <v xml:space="preserve"> </v>
      </c>
      <c r="G16" s="134" t="str">
        <f t="shared" si="0"/>
        <v xml:space="preserve"> </v>
      </c>
    </row>
    <row r="17" spans="2:7" ht="17.399999999999999" x14ac:dyDescent="0.3">
      <c r="B17" s="133" t="s">
        <v>38</v>
      </c>
      <c r="C17" s="136" t="str">
        <f>'WK_IV,2_Mädchen'!B172</f>
        <v xml:space="preserve"> </v>
      </c>
      <c r="D17" s="136"/>
      <c r="E17" s="136"/>
      <c r="F17" s="15" t="str">
        <f>'WK_IV,2_Mädchen'!G172</f>
        <v xml:space="preserve"> </v>
      </c>
      <c r="G17" s="134" t="str">
        <f t="shared" si="0"/>
        <v xml:space="preserve"> </v>
      </c>
    </row>
    <row r="20" spans="2:7" ht="24.6" x14ac:dyDescent="0.4">
      <c r="B20" s="9" t="s">
        <v>34</v>
      </c>
      <c r="C20" s="128"/>
      <c r="D20" s="116"/>
      <c r="E20" s="129"/>
      <c r="F20" s="130"/>
      <c r="G20" s="131"/>
    </row>
    <row r="21" spans="2:7" ht="17.399999999999999" x14ac:dyDescent="0.3">
      <c r="B21" s="133" t="s">
        <v>1</v>
      </c>
      <c r="C21" s="136" t="str">
        <f>'WK_IV,1_Jungen'!B163</f>
        <v>Leininger Gymnasium Grünstadt</v>
      </c>
      <c r="D21" s="136"/>
      <c r="E21" s="136"/>
      <c r="F21" s="15">
        <f>'WK_IV,1_Jungen'!G163</f>
        <v>4</v>
      </c>
      <c r="G21" s="134" t="str">
        <f>IF(C21=" "," ","Punkte")</f>
        <v>Punkte</v>
      </c>
    </row>
    <row r="22" spans="2:7" ht="17.399999999999999" x14ac:dyDescent="0.3">
      <c r="B22" s="133" t="s">
        <v>2</v>
      </c>
      <c r="C22" s="136" t="str">
        <f>'WK_IV,1_Jungen'!B164</f>
        <v>Pamina-Schulzentrum Herxheim</v>
      </c>
      <c r="D22" s="136"/>
      <c r="E22" s="136"/>
      <c r="F22" s="15">
        <f>'WK_IV,1_Jungen'!G164</f>
        <v>11</v>
      </c>
      <c r="G22" s="134" t="str">
        <f t="shared" ref="G22:G30" si="1">IF(C22=" "," ","Punkte")</f>
        <v>Punkte</v>
      </c>
    </row>
    <row r="23" spans="2:7" ht="17.399999999999999" x14ac:dyDescent="0.3">
      <c r="B23" s="133" t="s">
        <v>3</v>
      </c>
      <c r="C23" s="136" t="str">
        <f>'WK_IV,1_Jungen'!B165</f>
        <v xml:space="preserve"> </v>
      </c>
      <c r="D23" s="136"/>
      <c r="E23" s="136"/>
      <c r="F23" s="15" t="str">
        <f>'WK_IV,1_Jungen'!G165</f>
        <v xml:space="preserve"> </v>
      </c>
      <c r="G23" s="134" t="str">
        <f t="shared" si="1"/>
        <v xml:space="preserve"> </v>
      </c>
    </row>
    <row r="24" spans="2:7" ht="17.399999999999999" x14ac:dyDescent="0.3">
      <c r="B24" s="133" t="s">
        <v>4</v>
      </c>
      <c r="C24" s="136" t="str">
        <f>'WK_IV,1_Jungen'!B166</f>
        <v>IGS Schöneberg-Kübelberg/Waldmohr</v>
      </c>
      <c r="D24" s="136"/>
      <c r="E24" s="136"/>
      <c r="F24" s="15">
        <f>'WK_IV,1_Jungen'!G166</f>
        <v>13</v>
      </c>
      <c r="G24" s="134" t="str">
        <f t="shared" si="1"/>
        <v>Punkte</v>
      </c>
    </row>
    <row r="25" spans="2:7" ht="17.399999999999999" x14ac:dyDescent="0.3">
      <c r="B25" s="133" t="s">
        <v>10</v>
      </c>
      <c r="C25" s="136" t="str">
        <f>'WK_IV,1_Jungen'!B167</f>
        <v xml:space="preserve">   </v>
      </c>
      <c r="D25" s="136"/>
      <c r="E25" s="136"/>
      <c r="F25" s="15">
        <f>'WK_IV,1_Jungen'!G167</f>
        <v>20</v>
      </c>
      <c r="G25" s="134" t="str">
        <f t="shared" si="1"/>
        <v>Punkte</v>
      </c>
    </row>
    <row r="26" spans="2:7" ht="17.399999999999999" x14ac:dyDescent="0.3">
      <c r="B26" s="133" t="s">
        <v>29</v>
      </c>
      <c r="C26" s="136" t="str">
        <f>'WK_IV,1_Jungen'!B168</f>
        <v xml:space="preserve"> </v>
      </c>
      <c r="D26" s="136"/>
      <c r="E26" s="136"/>
      <c r="F26" s="15" t="str">
        <f>'WK_IV,1_Jungen'!G168</f>
        <v xml:space="preserve"> </v>
      </c>
      <c r="G26" s="134" t="str">
        <f t="shared" si="1"/>
        <v xml:space="preserve"> </v>
      </c>
    </row>
    <row r="27" spans="2:7" ht="17.399999999999999" x14ac:dyDescent="0.3">
      <c r="B27" s="133" t="s">
        <v>30</v>
      </c>
      <c r="C27" s="136" t="str">
        <f>'WK_IV,1_Jungen'!B169</f>
        <v xml:space="preserve"> </v>
      </c>
      <c r="D27" s="136"/>
      <c r="E27" s="136"/>
      <c r="F27" s="15" t="str">
        <f>'WK_IV,1_Jungen'!G169</f>
        <v xml:space="preserve"> </v>
      </c>
      <c r="G27" s="134" t="str">
        <f t="shared" si="1"/>
        <v xml:space="preserve"> </v>
      </c>
    </row>
    <row r="28" spans="2:7" ht="17.399999999999999" x14ac:dyDescent="0.3">
      <c r="B28" s="133" t="s">
        <v>31</v>
      </c>
      <c r="C28" s="136" t="str">
        <f>'WK_IV,1_Jungen'!B170</f>
        <v xml:space="preserve"> </v>
      </c>
      <c r="D28" s="136"/>
      <c r="E28" s="136"/>
      <c r="F28" s="15" t="str">
        <f>'WK_IV,1_Jungen'!G170</f>
        <v xml:space="preserve"> </v>
      </c>
      <c r="G28" s="134" t="str">
        <f t="shared" si="1"/>
        <v xml:space="preserve"> </v>
      </c>
    </row>
    <row r="29" spans="2:7" ht="17.399999999999999" x14ac:dyDescent="0.3">
      <c r="B29" s="133" t="s">
        <v>37</v>
      </c>
      <c r="C29" s="136" t="str">
        <f>'WK_IV,1_Jungen'!B171</f>
        <v xml:space="preserve"> </v>
      </c>
      <c r="D29" s="136"/>
      <c r="E29" s="136"/>
      <c r="F29" s="15" t="str">
        <f>'WK_IV,1_Jungen'!G171</f>
        <v xml:space="preserve"> </v>
      </c>
      <c r="G29" s="134" t="str">
        <f t="shared" si="1"/>
        <v xml:space="preserve"> </v>
      </c>
    </row>
    <row r="30" spans="2:7" ht="17.399999999999999" x14ac:dyDescent="0.3">
      <c r="B30" s="133" t="s">
        <v>38</v>
      </c>
      <c r="C30" s="136" t="str">
        <f>'WK_IV,1_Jungen'!B172</f>
        <v xml:space="preserve"> </v>
      </c>
      <c r="D30" s="136"/>
      <c r="E30" s="136"/>
      <c r="F30" s="15" t="str">
        <f>'WK_IV,1_Jungen'!G172</f>
        <v xml:space="preserve"> </v>
      </c>
      <c r="G30" s="134" t="str">
        <f t="shared" si="1"/>
        <v xml:space="preserve"> </v>
      </c>
    </row>
    <row r="34" spans="2:7" ht="24.6" x14ac:dyDescent="0.4">
      <c r="B34" s="9" t="s">
        <v>36</v>
      </c>
      <c r="C34" s="128"/>
      <c r="D34" s="116"/>
      <c r="E34" s="129"/>
      <c r="F34" s="130"/>
      <c r="G34" s="131"/>
    </row>
    <row r="35" spans="2:7" ht="17.399999999999999" x14ac:dyDescent="0.3">
      <c r="B35" s="133" t="s">
        <v>1</v>
      </c>
      <c r="C35" s="136" t="str">
        <f>'WK_IV,2_Jungen'!B163</f>
        <v>Grundschule Edenkoben</v>
      </c>
      <c r="D35" s="136"/>
      <c r="E35" s="136"/>
      <c r="F35" s="15">
        <f>'WK_IV,2_Jungen'!G163</f>
        <v>5</v>
      </c>
      <c r="G35" s="134" t="str">
        <f>IF(C35=" "," ","Punkte")</f>
        <v>Punkte</v>
      </c>
    </row>
    <row r="36" spans="2:7" ht="17.399999999999999" x14ac:dyDescent="0.3">
      <c r="B36" s="133" t="s">
        <v>2</v>
      </c>
      <c r="C36" s="136" t="str">
        <f>'WK_IV,2_Jungen'!B164</f>
        <v>Grundschule Plaidt</v>
      </c>
      <c r="D36" s="136"/>
      <c r="E36" s="136"/>
      <c r="F36" s="15">
        <f>'WK_IV,2_Jungen'!G164</f>
        <v>7</v>
      </c>
      <c r="G36" s="134" t="str">
        <f t="shared" ref="G36:G44" si="2">IF(C36=" "," ","Punkte")</f>
        <v>Punkte</v>
      </c>
    </row>
    <row r="37" spans="2:7" ht="17.399999999999999" x14ac:dyDescent="0.3">
      <c r="B37" s="133" t="s">
        <v>3</v>
      </c>
      <c r="C37" s="136" t="str">
        <f>'WK_IV,2_Jungen'!B165</f>
        <v>Grundschule Brücken</v>
      </c>
      <c r="D37" s="136"/>
      <c r="E37" s="136"/>
      <c r="F37" s="15">
        <f>'WK_IV,2_Jungen'!G165</f>
        <v>12</v>
      </c>
      <c r="G37" s="134" t="str">
        <f t="shared" si="2"/>
        <v>Punkte</v>
      </c>
    </row>
    <row r="38" spans="2:7" ht="17.399999999999999" x14ac:dyDescent="0.3">
      <c r="B38" s="133" t="s">
        <v>4</v>
      </c>
      <c r="C38" s="136" t="str">
        <f>'WK_IV,2_Jungen'!B166</f>
        <v xml:space="preserve">   </v>
      </c>
      <c r="D38" s="136"/>
      <c r="E38" s="136"/>
      <c r="F38" s="15">
        <f>'WK_IV,2_Jungen'!G166</f>
        <v>16</v>
      </c>
      <c r="G38" s="134" t="str">
        <f t="shared" si="2"/>
        <v>Punkte</v>
      </c>
    </row>
    <row r="39" spans="2:7" ht="17.399999999999999" x14ac:dyDescent="0.3">
      <c r="B39" s="133" t="s">
        <v>10</v>
      </c>
      <c r="C39" s="136" t="str">
        <f>'WK_IV,2_Jungen'!B167</f>
        <v xml:space="preserve"> </v>
      </c>
      <c r="D39" s="136"/>
      <c r="E39" s="136"/>
      <c r="F39" s="15" t="str">
        <f>'WK_IV,2_Jungen'!G167</f>
        <v xml:space="preserve"> </v>
      </c>
      <c r="G39" s="134" t="str">
        <f t="shared" si="2"/>
        <v xml:space="preserve"> </v>
      </c>
    </row>
    <row r="40" spans="2:7" ht="17.399999999999999" x14ac:dyDescent="0.3">
      <c r="B40" s="133" t="s">
        <v>29</v>
      </c>
      <c r="C40" s="136" t="str">
        <f>'WK_IV,2_Jungen'!B168</f>
        <v xml:space="preserve"> </v>
      </c>
      <c r="D40" s="136"/>
      <c r="E40" s="136"/>
      <c r="F40" s="15" t="str">
        <f>'WK_IV,2_Jungen'!G168</f>
        <v xml:space="preserve"> </v>
      </c>
      <c r="G40" s="134" t="str">
        <f t="shared" si="2"/>
        <v xml:space="preserve"> </v>
      </c>
    </row>
    <row r="41" spans="2:7" ht="17.399999999999999" x14ac:dyDescent="0.3">
      <c r="B41" s="133" t="s">
        <v>30</v>
      </c>
      <c r="C41" s="136" t="str">
        <f>'WK_IV,2_Jungen'!B169</f>
        <v xml:space="preserve"> </v>
      </c>
      <c r="D41" s="136"/>
      <c r="E41" s="136"/>
      <c r="F41" s="15" t="str">
        <f>'WK_IV,2_Jungen'!G169</f>
        <v xml:space="preserve"> </v>
      </c>
      <c r="G41" s="134" t="str">
        <f t="shared" si="2"/>
        <v xml:space="preserve"> </v>
      </c>
    </row>
    <row r="42" spans="2:7" ht="17.399999999999999" x14ac:dyDescent="0.3">
      <c r="B42" s="133" t="s">
        <v>31</v>
      </c>
      <c r="C42" s="136" t="str">
        <f>'WK_IV,2_Jungen'!B170</f>
        <v xml:space="preserve"> </v>
      </c>
      <c r="D42" s="136"/>
      <c r="E42" s="136"/>
      <c r="F42" s="15" t="str">
        <f>'WK_IV,2_Jungen'!G170</f>
        <v xml:space="preserve"> </v>
      </c>
      <c r="G42" s="134" t="str">
        <f t="shared" si="2"/>
        <v xml:space="preserve"> </v>
      </c>
    </row>
    <row r="43" spans="2:7" ht="17.399999999999999" x14ac:dyDescent="0.3">
      <c r="B43" s="133" t="s">
        <v>37</v>
      </c>
      <c r="C43" s="136" t="str">
        <f>'WK_IV,2_Jungen'!B171</f>
        <v xml:space="preserve"> </v>
      </c>
      <c r="D43" s="136"/>
      <c r="E43" s="136"/>
      <c r="F43" s="15" t="str">
        <f>'WK_IV,2_Jungen'!G171</f>
        <v xml:space="preserve"> </v>
      </c>
      <c r="G43" s="134" t="str">
        <f t="shared" si="2"/>
        <v xml:space="preserve"> </v>
      </c>
    </row>
    <row r="44" spans="2:7" ht="17.399999999999999" x14ac:dyDescent="0.3">
      <c r="B44" s="133" t="s">
        <v>38</v>
      </c>
      <c r="C44" s="136" t="str">
        <f>'WK_IV,2_Jungen'!B172</f>
        <v xml:space="preserve"> </v>
      </c>
      <c r="D44" s="136"/>
      <c r="E44" s="136"/>
      <c r="F44" s="15" t="str">
        <f>'WK_IV,2_Jungen'!G172</f>
        <v xml:space="preserve"> </v>
      </c>
      <c r="G44" s="134" t="str">
        <f t="shared" si="2"/>
        <v xml:space="preserve"> </v>
      </c>
    </row>
  </sheetData>
  <sheetProtection sheet="1" objects="1" scenarios="1"/>
  <customSheetViews>
    <customSheetView guid="{E633A64A-A8F5-4D3D-BBE1-1092D3FCDE54}">
      <selection activeCell="J12" sqref="J12"/>
      <pageMargins left="0.7" right="0.7" top="0.78740157499999996" bottom="0.78740157499999996" header="0.3" footer="0.3"/>
      <pageSetup paperSize="9" orientation="landscape" horizontalDpi="4294967294" verticalDpi="300" r:id="rId1"/>
    </customSheetView>
    <customSheetView guid="{BD50EC88-8DF9-4D4A-94D9-54E1156DA798}">
      <selection activeCell="C24" sqref="C24:E24"/>
      <pageMargins left="0.7" right="0.7" top="0.78740157499999996" bottom="0.78740157499999996" header="0.3" footer="0.3"/>
      <pageSetup paperSize="9" orientation="portrait" horizontalDpi="4294967294" verticalDpi="300" r:id="rId2"/>
    </customSheetView>
    <customSheetView guid="{214C577A-27AC-4F09-9C88-64A1D6B895AE}" topLeftCell="A32">
      <selection activeCell="G43" sqref="G43"/>
      <pageMargins left="0.7" right="0.7" top="0.78740157499999996" bottom="0.78740157499999996" header="0.3" footer="0.3"/>
    </customSheetView>
  </customSheetViews>
  <mergeCells count="30">
    <mergeCell ref="C25:E25"/>
    <mergeCell ref="C26:E26"/>
    <mergeCell ref="C43:E43"/>
    <mergeCell ref="C44:E44"/>
    <mergeCell ref="C37:E37"/>
    <mergeCell ref="C38:E38"/>
    <mergeCell ref="C39:E39"/>
    <mergeCell ref="C40:E40"/>
    <mergeCell ref="C41:E41"/>
    <mergeCell ref="C42:E42"/>
    <mergeCell ref="C36:E36"/>
    <mergeCell ref="C27:E27"/>
    <mergeCell ref="C28:E28"/>
    <mergeCell ref="C29:E29"/>
    <mergeCell ref="C30:E30"/>
    <mergeCell ref="C35:E35"/>
    <mergeCell ref="C8:E8"/>
    <mergeCell ref="C9:E9"/>
    <mergeCell ref="C10:E10"/>
    <mergeCell ref="C11:E11"/>
    <mergeCell ref="C12:E12"/>
    <mergeCell ref="C13:E13"/>
    <mergeCell ref="C21:E21"/>
    <mergeCell ref="C22:E22"/>
    <mergeCell ref="C23:E23"/>
    <mergeCell ref="C24:E24"/>
    <mergeCell ref="C14:E14"/>
    <mergeCell ref="C15:E15"/>
    <mergeCell ref="C16:E16"/>
    <mergeCell ref="C17:E17"/>
  </mergeCells>
  <pageMargins left="0.7" right="0.7" top="0.78740157499999996" bottom="0.78740157499999996" header="0.3" footer="0.3"/>
  <pageSetup paperSize="9" orientation="landscape" horizontalDpi="4294967294" verticalDpi="30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2"/>
  <sheetViews>
    <sheetView view="pageBreakPreview" zoomScale="55" zoomScaleNormal="50" zoomScaleSheetLayoutView="55" workbookViewId="0">
      <pane ySplit="6" topLeftCell="A43" activePane="bottomLeft" state="frozen"/>
      <selection pane="bottomLeft" activeCell="B52" sqref="B52"/>
    </sheetView>
  </sheetViews>
  <sheetFormatPr baseColWidth="10" defaultColWidth="11.44140625" defaultRowHeight="26.1" customHeight="1" x14ac:dyDescent="0.25"/>
  <cols>
    <col min="1" max="1" width="7.44140625" style="11" customWidth="1"/>
    <col min="2" max="2" width="45.6640625" style="11" customWidth="1"/>
    <col min="3" max="3" width="7" style="13" customWidth="1"/>
    <col min="4" max="7" width="15.6640625" style="10" customWidth="1"/>
    <col min="8" max="8" width="11.5546875" style="13" customWidth="1"/>
    <col min="9" max="9" width="7.6640625" style="11" customWidth="1"/>
    <col min="10" max="10" width="12.6640625" style="11" customWidth="1"/>
    <col min="11" max="11" width="25.6640625" style="11" customWidth="1"/>
    <col min="12" max="12" width="11.44140625" style="11"/>
    <col min="13" max="13" width="12.6640625" style="11" customWidth="1"/>
    <col min="14" max="14" width="45.6640625" style="11" customWidth="1"/>
    <col min="15" max="15" width="11" style="10" customWidth="1"/>
    <col min="16" max="16" width="5" style="11" customWidth="1"/>
    <col min="17" max="17" width="45.6640625" style="11" customWidth="1"/>
    <col min="18" max="18" width="11.88671875" style="10" customWidth="1"/>
    <col min="19" max="19" width="4" style="11" customWidth="1"/>
    <col min="20" max="20" width="20" style="11" customWidth="1"/>
    <col min="21" max="21" width="8" style="11" customWidth="1"/>
    <col min="22" max="16384" width="11.44140625" style="11"/>
  </cols>
  <sheetData>
    <row r="1" spans="1:21" ht="26.1" customHeight="1" x14ac:dyDescent="0.5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 x14ac:dyDescent="0.5">
      <c r="A2" s="18" t="s">
        <v>62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 x14ac:dyDescent="0.5">
      <c r="A3" s="18" t="s">
        <v>59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 x14ac:dyDescent="0.5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 x14ac:dyDescent="0.55000000000000004">
      <c r="A5" s="18" t="s">
        <v>91</v>
      </c>
      <c r="B5" s="18"/>
      <c r="C5" s="20"/>
      <c r="D5" s="19"/>
      <c r="E5" s="19"/>
      <c r="F5" s="114" t="s">
        <v>28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 x14ac:dyDescent="0.5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 x14ac:dyDescent="0.5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 x14ac:dyDescent="0.5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 x14ac:dyDescent="0.55000000000000004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 x14ac:dyDescent="0.55000000000000004">
      <c r="A10" s="26"/>
      <c r="B10" s="27" t="s">
        <v>69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 x14ac:dyDescent="0.55000000000000004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80</v>
      </c>
      <c r="O11" s="105">
        <v>4.9400000000000004</v>
      </c>
      <c r="P11" s="95"/>
      <c r="Q11" s="47" t="s">
        <v>80</v>
      </c>
      <c r="R11" s="105">
        <v>6.2</v>
      </c>
      <c r="S11" s="80"/>
      <c r="T11" s="42" t="s">
        <v>22</v>
      </c>
      <c r="U11" s="45">
        <v>41.86</v>
      </c>
    </row>
    <row r="12" spans="1:21" ht="30" customHeight="1" thickBot="1" x14ac:dyDescent="0.55000000000000004">
      <c r="A12" s="46">
        <v>1</v>
      </c>
      <c r="B12" s="47" t="s">
        <v>80</v>
      </c>
      <c r="C12" s="81">
        <v>10</v>
      </c>
      <c r="D12" s="48">
        <v>16.75</v>
      </c>
      <c r="E12" s="48">
        <v>17.75</v>
      </c>
      <c r="F12" s="137" t="s">
        <v>15</v>
      </c>
      <c r="G12" s="137" t="s">
        <v>18</v>
      </c>
      <c r="H12" s="96"/>
      <c r="I12" s="21"/>
      <c r="J12" s="21"/>
      <c r="K12" s="49" t="s">
        <v>14</v>
      </c>
      <c r="L12" s="50">
        <v>5.5</v>
      </c>
      <c r="M12" s="18"/>
      <c r="N12" s="54" t="s">
        <v>113</v>
      </c>
      <c r="O12" s="106">
        <v>5.54</v>
      </c>
      <c r="P12" s="97"/>
      <c r="Q12" s="54" t="s">
        <v>113</v>
      </c>
      <c r="R12" s="106">
        <v>12.2</v>
      </c>
      <c r="S12" s="24"/>
      <c r="T12" s="52" t="s">
        <v>6</v>
      </c>
      <c r="U12" s="117">
        <f>RANK(U11,($U$11,$U$21,$U$31,$U$41,$U$51,$U$61,$U$71,$U$81,$U$91,$U$101,$U$111,$U$121,$U$131,$U$141,$U$151),1)</f>
        <v>1</v>
      </c>
    </row>
    <row r="13" spans="1:21" ht="30" customHeight="1" thickTop="1" x14ac:dyDescent="0.5">
      <c r="A13" s="53">
        <v>2</v>
      </c>
      <c r="B13" s="54" t="s">
        <v>113</v>
      </c>
      <c r="C13" s="82">
        <v>10</v>
      </c>
      <c r="D13" s="55">
        <v>16</v>
      </c>
      <c r="E13" s="55">
        <v>17</v>
      </c>
      <c r="F13" s="138"/>
      <c r="G13" s="138"/>
      <c r="H13" s="98"/>
      <c r="I13" s="21"/>
      <c r="J13" s="21"/>
      <c r="K13" s="49" t="s">
        <v>60</v>
      </c>
      <c r="L13" s="50">
        <v>6</v>
      </c>
      <c r="M13" s="18"/>
      <c r="N13" s="57" t="s">
        <v>81</v>
      </c>
      <c r="O13" s="106">
        <v>4.97</v>
      </c>
      <c r="P13" s="97"/>
      <c r="Q13" s="57" t="s">
        <v>81</v>
      </c>
      <c r="R13" s="106">
        <v>6.7</v>
      </c>
      <c r="S13" s="24"/>
      <c r="T13" s="24"/>
      <c r="U13" s="56"/>
    </row>
    <row r="14" spans="1:21" ht="30" customHeight="1" thickBot="1" x14ac:dyDescent="0.55000000000000004">
      <c r="A14" s="53">
        <v>3</v>
      </c>
      <c r="B14" s="57" t="s">
        <v>81</v>
      </c>
      <c r="C14" s="83">
        <v>11</v>
      </c>
      <c r="D14" s="55">
        <v>16.75</v>
      </c>
      <c r="E14" s="55">
        <v>18</v>
      </c>
      <c r="F14" s="138"/>
      <c r="G14" s="138"/>
      <c r="H14" s="98"/>
      <c r="I14" s="21"/>
      <c r="J14" s="21"/>
      <c r="K14" s="58" t="s">
        <v>61</v>
      </c>
      <c r="L14" s="59">
        <v>5.5</v>
      </c>
      <c r="M14" s="18"/>
      <c r="N14" s="57" t="s">
        <v>86</v>
      </c>
      <c r="O14" s="106">
        <v>4.62</v>
      </c>
      <c r="P14" s="97"/>
      <c r="Q14" s="57" t="s">
        <v>86</v>
      </c>
      <c r="R14" s="106">
        <v>14.05</v>
      </c>
      <c r="S14" s="24"/>
      <c r="T14" s="24"/>
      <c r="U14" s="56"/>
    </row>
    <row r="15" spans="1:21" ht="30" customHeight="1" thickTop="1" thickBot="1" x14ac:dyDescent="0.55000000000000004">
      <c r="A15" s="53">
        <v>4</v>
      </c>
      <c r="B15" s="57" t="s">
        <v>86</v>
      </c>
      <c r="C15" s="83">
        <v>11</v>
      </c>
      <c r="D15" s="55">
        <v>15.75</v>
      </c>
      <c r="E15" s="55">
        <v>14.75</v>
      </c>
      <c r="F15" s="138"/>
      <c r="G15" s="138"/>
      <c r="H15" s="98"/>
      <c r="I15" s="21"/>
      <c r="J15" s="21"/>
      <c r="K15" s="26" t="s">
        <v>0</v>
      </c>
      <c r="L15" s="103">
        <f>L11+L12+(L13+L14)/2</f>
        <v>16.75</v>
      </c>
      <c r="M15" s="18"/>
      <c r="N15" s="63" t="s">
        <v>82</v>
      </c>
      <c r="O15" s="107">
        <v>5.13</v>
      </c>
      <c r="P15" s="61"/>
      <c r="Q15" s="63" t="s">
        <v>82</v>
      </c>
      <c r="R15" s="107">
        <v>3.7</v>
      </c>
      <c r="S15" s="24"/>
      <c r="T15" s="24"/>
      <c r="U15" s="56"/>
    </row>
    <row r="16" spans="1:21" ht="30" customHeight="1" thickTop="1" thickBot="1" x14ac:dyDescent="0.55000000000000004">
      <c r="A16" s="62">
        <v>5</v>
      </c>
      <c r="B16" s="63" t="s">
        <v>82</v>
      </c>
      <c r="C16" s="84">
        <v>11</v>
      </c>
      <c r="D16" s="64">
        <v>16.25</v>
      </c>
      <c r="E16" s="64">
        <v>16.5</v>
      </c>
      <c r="F16" s="139"/>
      <c r="G16" s="139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20.580000000000002</v>
      </c>
      <c r="P16" s="24"/>
      <c r="Q16" s="85" t="s">
        <v>23</v>
      </c>
      <c r="R16" s="108">
        <f>SMALL((R11:R15),1)+SMALL((R11:R15),2)+SMALL((R11:R15),3)+SMALL((R11:R15),4)</f>
        <v>28.8</v>
      </c>
      <c r="S16" s="24"/>
      <c r="T16" s="24"/>
      <c r="U16" s="56"/>
    </row>
    <row r="17" spans="1:21" ht="30" customHeight="1" thickTop="1" thickBot="1" x14ac:dyDescent="0.55000000000000004">
      <c r="A17" s="66"/>
      <c r="B17" s="67" t="s">
        <v>5</v>
      </c>
      <c r="C17" s="86"/>
      <c r="D17" s="68">
        <f>LARGE((D12:D16),1)+LARGE((D12:D16),2)+LARGE((D12:D16),3)+LARGE((D12:D16),4)</f>
        <v>65.75</v>
      </c>
      <c r="E17" s="68">
        <f>LARGE((E12:E16),1)+LARGE((E12:E16),2)+LARGE((E12:E16),3)+LARGE((E12:E16),4)</f>
        <v>69.25</v>
      </c>
      <c r="F17" s="69">
        <f>L15</f>
        <v>16.75</v>
      </c>
      <c r="G17" s="70">
        <f>U17</f>
        <v>5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2</v>
      </c>
      <c r="P17" s="72"/>
      <c r="Q17" s="71" t="s">
        <v>6</v>
      </c>
      <c r="R17" s="111">
        <f>RANK(R16,($R$16,$R$26,$R$36,$R$46,$R$56,$R$66,$R$76,$R$86,$R$96,$R$106,$R$116,$R$126,$R$136,$R$146,$R$156),1)</f>
        <v>2</v>
      </c>
      <c r="S17" s="72"/>
      <c r="T17" s="26" t="s">
        <v>25</v>
      </c>
      <c r="U17" s="112">
        <f>O17+R17+U12</f>
        <v>5</v>
      </c>
    </row>
    <row r="18" spans="1:21" ht="30" customHeight="1" thickTop="1" thickBot="1" x14ac:dyDescent="0.55000000000000004">
      <c r="A18" s="60"/>
      <c r="B18" s="73" t="s">
        <v>19</v>
      </c>
      <c r="C18" s="87"/>
      <c r="D18" s="125">
        <f>RANK(D17,($D$17,$D$27,$D$37,$D$47,$D$57,$D$67,$D$77,$D$87,$D$97,$D$107,$D$117,$D$127,$D$137,$D$147,D$157),0)</f>
        <v>1</v>
      </c>
      <c r="E18" s="125">
        <f>RANK(E17,($E$17,$E$27,$E$37,$E$47,$E$57,$E$67,$E$77,$E$87,$E$97,$E$107,$E$117,$E$127,$E$137,$E$147,$E$157),0)</f>
        <v>1</v>
      </c>
      <c r="F18" s="74">
        <f>RANK(F17,($F$17,$F$27,$F$37,$F$47,$F$57,$F$67,$F$77,$F$87,$F$97,$F$107,$F$117,$F$127,$F$137,$F$147,$F$157),0)</f>
        <v>1</v>
      </c>
      <c r="G18" s="125">
        <f>RANK(G17,($U$17,$U$27,$U$37,$U$47,$U$57,$U$67,$U$77,$U$87,$U$97,$U$107,$U$117,$U$127,$U$137,$U$147,$U$157),1)</f>
        <v>2</v>
      </c>
      <c r="H18" s="75">
        <f>SUM(D18+E18+F18+G18)</f>
        <v>5</v>
      </c>
      <c r="I18" s="102">
        <f>RANK(H18,($H$18,$H$28,$H$38,$H$48,$H$58,$H$68,$H$78,$H$88,$H$98,$H$108,$H$118,$H$128,$H$138,$H$148,$H$158),1)</f>
        <v>1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 x14ac:dyDescent="0.55000000000000004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 x14ac:dyDescent="0.55000000000000004">
      <c r="A20" s="26"/>
      <c r="B20" s="27" t="s">
        <v>57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 x14ac:dyDescent="0.55000000000000004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3.75</v>
      </c>
      <c r="M21" s="18"/>
      <c r="N21" s="47" t="s">
        <v>171</v>
      </c>
      <c r="O21" s="105">
        <v>3.59</v>
      </c>
      <c r="P21" s="97"/>
      <c r="Q21" s="47" t="s">
        <v>171</v>
      </c>
      <c r="R21" s="105">
        <v>22.3</v>
      </c>
      <c r="S21" s="24"/>
      <c r="T21" s="42"/>
      <c r="U21" s="45">
        <v>48.96</v>
      </c>
    </row>
    <row r="22" spans="1:21" ht="30" customHeight="1" thickBot="1" x14ac:dyDescent="0.55000000000000004">
      <c r="A22" s="46">
        <v>1</v>
      </c>
      <c r="B22" s="47" t="s">
        <v>171</v>
      </c>
      <c r="C22" s="81">
        <v>11</v>
      </c>
      <c r="D22" s="48">
        <v>6.25</v>
      </c>
      <c r="E22" s="48">
        <v>10.25</v>
      </c>
      <c r="F22" s="137" t="s">
        <v>15</v>
      </c>
      <c r="G22" s="137" t="s">
        <v>18</v>
      </c>
      <c r="H22" s="96"/>
      <c r="I22" s="21"/>
      <c r="J22" s="21"/>
      <c r="K22" s="49" t="s">
        <v>14</v>
      </c>
      <c r="L22" s="50">
        <v>3.5</v>
      </c>
      <c r="M22" s="18"/>
      <c r="N22" s="54" t="s">
        <v>145</v>
      </c>
      <c r="O22" s="106">
        <v>4.68</v>
      </c>
      <c r="P22" s="97"/>
      <c r="Q22" s="54" t="s">
        <v>145</v>
      </c>
      <c r="R22" s="106">
        <v>8.1999999999999993</v>
      </c>
      <c r="S22" s="24"/>
      <c r="T22" s="52" t="s">
        <v>6</v>
      </c>
      <c r="U22" s="117">
        <f>RANK(U21,($U$11,$U$21,$U$31,$U$41,$U$51,$U$61,$U$71,$U$81,$U$91,$U$101,$U$111,$U$121,$U$131,$U$141,$U$151),1)</f>
        <v>4</v>
      </c>
    </row>
    <row r="23" spans="1:21" ht="30" customHeight="1" thickTop="1" x14ac:dyDescent="0.5">
      <c r="A23" s="53">
        <v>2</v>
      </c>
      <c r="B23" s="54" t="s">
        <v>145</v>
      </c>
      <c r="C23" s="82">
        <v>12</v>
      </c>
      <c r="D23" s="55">
        <v>15.25</v>
      </c>
      <c r="E23" s="55">
        <v>14.5</v>
      </c>
      <c r="F23" s="138"/>
      <c r="G23" s="138"/>
      <c r="H23" s="98"/>
      <c r="I23" s="21"/>
      <c r="J23" s="21"/>
      <c r="K23" s="49" t="s">
        <v>60</v>
      </c>
      <c r="L23" s="50">
        <v>5</v>
      </c>
      <c r="M23" s="18"/>
      <c r="N23" s="57" t="s">
        <v>146</v>
      </c>
      <c r="O23" s="106">
        <v>4.09</v>
      </c>
      <c r="P23" s="97"/>
      <c r="Q23" s="57" t="s">
        <v>146</v>
      </c>
      <c r="R23" s="106">
        <v>11.8</v>
      </c>
      <c r="S23" s="24"/>
      <c r="T23" s="24"/>
      <c r="U23" s="56"/>
    </row>
    <row r="24" spans="1:21" ht="30" customHeight="1" thickBot="1" x14ac:dyDescent="0.55000000000000004">
      <c r="A24" s="53">
        <v>3</v>
      </c>
      <c r="B24" s="57" t="s">
        <v>146</v>
      </c>
      <c r="C24" s="83">
        <v>12</v>
      </c>
      <c r="D24" s="55">
        <v>15</v>
      </c>
      <c r="E24" s="55">
        <v>13</v>
      </c>
      <c r="F24" s="138"/>
      <c r="G24" s="138"/>
      <c r="H24" s="98"/>
      <c r="I24" s="21"/>
      <c r="J24" s="21"/>
      <c r="K24" s="58" t="s">
        <v>61</v>
      </c>
      <c r="L24" s="59">
        <v>4</v>
      </c>
      <c r="M24" s="18"/>
      <c r="N24" s="57" t="s">
        <v>148</v>
      </c>
      <c r="O24" s="106">
        <v>4.96</v>
      </c>
      <c r="P24" s="97"/>
      <c r="Q24" s="57" t="s">
        <v>148</v>
      </c>
      <c r="R24" s="106">
        <v>7</v>
      </c>
      <c r="S24" s="24"/>
      <c r="T24" s="24"/>
      <c r="U24" s="56"/>
    </row>
    <row r="25" spans="1:21" ht="30" customHeight="1" thickTop="1" thickBot="1" x14ac:dyDescent="0.55000000000000004">
      <c r="A25" s="53">
        <v>4</v>
      </c>
      <c r="B25" s="57" t="s">
        <v>148</v>
      </c>
      <c r="C25" s="83">
        <v>12</v>
      </c>
      <c r="D25" s="55">
        <v>12.5</v>
      </c>
      <c r="E25" s="55">
        <v>12.25</v>
      </c>
      <c r="F25" s="138"/>
      <c r="G25" s="138"/>
      <c r="H25" s="98"/>
      <c r="I25" s="21"/>
      <c r="J25" s="21"/>
      <c r="K25" s="26" t="s">
        <v>0</v>
      </c>
      <c r="L25" s="103">
        <f>L21+L22+(L23+L24)/2</f>
        <v>11.75</v>
      </c>
      <c r="M25" s="18"/>
      <c r="N25" s="63" t="s">
        <v>147</v>
      </c>
      <c r="O25" s="107">
        <v>3.92</v>
      </c>
      <c r="P25" s="61"/>
      <c r="Q25" s="63" t="s">
        <v>147</v>
      </c>
      <c r="R25" s="107">
        <v>11.6</v>
      </c>
      <c r="S25" s="24"/>
      <c r="T25" s="24"/>
      <c r="U25" s="56"/>
    </row>
    <row r="26" spans="1:21" ht="30" customHeight="1" thickTop="1" thickBot="1" x14ac:dyDescent="0.55000000000000004">
      <c r="A26" s="62">
        <v>5</v>
      </c>
      <c r="B26" s="63" t="s">
        <v>147</v>
      </c>
      <c r="C26" s="84">
        <v>13</v>
      </c>
      <c r="D26" s="64">
        <v>10.25</v>
      </c>
      <c r="E26" s="64">
        <v>9.25</v>
      </c>
      <c r="F26" s="139"/>
      <c r="G26" s="139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17.649999999999999</v>
      </c>
      <c r="P26" s="24"/>
      <c r="Q26" s="65" t="s">
        <v>23</v>
      </c>
      <c r="R26" s="108">
        <f>SMALL((R21:R25),1)+SMALL((R21:R25),2)+SMALL((R21:R25),3)+SMALL((R21:R25),4)</f>
        <v>38.599999999999994</v>
      </c>
      <c r="S26" s="24"/>
      <c r="T26" s="24"/>
      <c r="U26" s="56"/>
    </row>
    <row r="27" spans="1:21" ht="30" customHeight="1" thickTop="1" thickBot="1" x14ac:dyDescent="0.55000000000000004">
      <c r="A27" s="66"/>
      <c r="B27" s="67" t="s">
        <v>5</v>
      </c>
      <c r="C27" s="86"/>
      <c r="D27" s="68">
        <f>LARGE((D22:D26),1)+LARGE((D22:D26),2)+LARGE((D22:D26),3)+LARGE((D22:D26),4)</f>
        <v>53</v>
      </c>
      <c r="E27" s="68">
        <f>LARGE((E22:E26),1)+LARGE((E22:E26),2)+LARGE((E22:E26),3)+LARGE((E22:E26),4)</f>
        <v>50</v>
      </c>
      <c r="F27" s="69">
        <f>L25</f>
        <v>11.75</v>
      </c>
      <c r="G27" s="70">
        <f>U27</f>
        <v>12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4</v>
      </c>
      <c r="P27" s="72"/>
      <c r="Q27" s="71" t="s">
        <v>6</v>
      </c>
      <c r="R27" s="111">
        <f>RANK(R26,($R$16,$R$26,$R$36,$R$46,$R$56,$R$66,$R$76,$R$86,$R$96,$R$106,$R$116,$R$126,$R$136,$R$146,$R$156),1)</f>
        <v>4</v>
      </c>
      <c r="S27" s="72"/>
      <c r="T27" s="26" t="s">
        <v>25</v>
      </c>
      <c r="U27" s="113">
        <f>O27+R27+U22</f>
        <v>12</v>
      </c>
    </row>
    <row r="28" spans="1:21" ht="30" customHeight="1" thickTop="1" thickBot="1" x14ac:dyDescent="0.55000000000000004">
      <c r="A28" s="60"/>
      <c r="B28" s="73" t="s">
        <v>19</v>
      </c>
      <c r="C28" s="87"/>
      <c r="D28" s="125">
        <f>RANK(D27,($D$17,$D$27,$D$37,$D$47,$D$57,$D$67,$D$77,$D$87,$D$97,$D$107,$D$117,$D$127,$D$137,$D$147,D$157),0)</f>
        <v>3</v>
      </c>
      <c r="E28" s="125">
        <f>RANK(E27,($E$17,$E$27,$E$37,$E$47,$E$57,$E$67,$E$77,$E$87,$E$97,$E$107,$E$117,$E$127,$E$137,$E$147,$E$157),0)</f>
        <v>3</v>
      </c>
      <c r="F28" s="74">
        <f>RANK(F27,($F$17,$F$27,$F$37,$F$47,$F$57,$F$67,$F$77,$F$87,$F$97,$F$107,$F$117,$F$127,$F$137,$F$147,$F$157),0)</f>
        <v>4</v>
      </c>
      <c r="G28" s="125">
        <f>RANK(G27,($U$17,$U$27,$U$37,$U$47,$U$57,$U$67,$U$77,$U$87,$U$97,$U$107,$U$117,$U$127,$U$137,$U$147,$U$157),1)</f>
        <v>4</v>
      </c>
      <c r="H28" s="75">
        <f>SUM(D28+E28+F28+G28)</f>
        <v>14</v>
      </c>
      <c r="I28" s="102">
        <f>RANK(H28,($H$18,$H$28,$H$38,$H$48,$H$58,$H$68,$H$78,$H$88,$H$98,$H$108,$H$118,$H$128,$H$138,$H$148,$H$158),1)</f>
        <v>4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 x14ac:dyDescent="0.55000000000000004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 x14ac:dyDescent="0.55000000000000004">
      <c r="A30" s="26"/>
      <c r="B30" s="27"/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 x14ac:dyDescent="0.55000000000000004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1</v>
      </c>
      <c r="M31" s="18"/>
      <c r="N31" s="47"/>
      <c r="O31" s="105">
        <v>1</v>
      </c>
      <c r="P31" s="97"/>
      <c r="Q31" s="47"/>
      <c r="R31" s="105">
        <v>80</v>
      </c>
      <c r="S31" s="24"/>
      <c r="T31" s="42" t="s">
        <v>22</v>
      </c>
      <c r="U31" s="45">
        <v>600</v>
      </c>
    </row>
    <row r="32" spans="1:21" ht="30" customHeight="1" thickBot="1" x14ac:dyDescent="0.55000000000000004">
      <c r="A32" s="46">
        <v>1</v>
      </c>
      <c r="B32" s="47"/>
      <c r="C32" s="81"/>
      <c r="D32" s="48">
        <v>1</v>
      </c>
      <c r="E32" s="48">
        <v>1</v>
      </c>
      <c r="F32" s="137" t="s">
        <v>15</v>
      </c>
      <c r="G32" s="137" t="s">
        <v>18</v>
      </c>
      <c r="H32" s="96"/>
      <c r="I32" s="21"/>
      <c r="J32" s="21"/>
      <c r="K32" s="49" t="s">
        <v>14</v>
      </c>
      <c r="L32" s="50">
        <v>1</v>
      </c>
      <c r="M32" s="18"/>
      <c r="N32" s="54"/>
      <c r="O32" s="106">
        <v>1</v>
      </c>
      <c r="P32" s="97"/>
      <c r="Q32" s="54"/>
      <c r="R32" s="106">
        <v>80</v>
      </c>
      <c r="S32" s="24"/>
      <c r="T32" s="52" t="s">
        <v>6</v>
      </c>
      <c r="U32" s="117">
        <f>RANK(U31,($U$11,$U$21,$U$31,$U$41,$U$51,$U$61,$U$71,$U$81,$U$91,$U$101,$U$111,$U$121,$U$131,$U$141,$U$151),1)</f>
        <v>5</v>
      </c>
    </row>
    <row r="33" spans="1:21" ht="30" customHeight="1" thickTop="1" x14ac:dyDescent="0.5">
      <c r="A33" s="53">
        <v>2</v>
      </c>
      <c r="B33" s="54"/>
      <c r="C33" s="82"/>
      <c r="D33" s="55">
        <v>1</v>
      </c>
      <c r="E33" s="55">
        <v>1</v>
      </c>
      <c r="F33" s="138"/>
      <c r="G33" s="138"/>
      <c r="H33" s="98"/>
      <c r="I33" s="21"/>
      <c r="J33" s="21"/>
      <c r="K33" s="49" t="s">
        <v>60</v>
      </c>
      <c r="L33" s="50">
        <v>1</v>
      </c>
      <c r="M33" s="18"/>
      <c r="N33" s="57"/>
      <c r="O33" s="106">
        <v>1</v>
      </c>
      <c r="P33" s="97"/>
      <c r="Q33" s="57"/>
      <c r="R33" s="106">
        <v>80</v>
      </c>
      <c r="S33" s="24"/>
      <c r="T33" s="24"/>
      <c r="U33" s="56"/>
    </row>
    <row r="34" spans="1:21" ht="30" customHeight="1" thickBot="1" x14ac:dyDescent="0.55000000000000004">
      <c r="A34" s="53">
        <v>3</v>
      </c>
      <c r="B34" s="57"/>
      <c r="C34" s="83"/>
      <c r="D34" s="55">
        <v>1</v>
      </c>
      <c r="E34" s="55">
        <v>1</v>
      </c>
      <c r="F34" s="138"/>
      <c r="G34" s="138"/>
      <c r="H34" s="98"/>
      <c r="I34" s="21"/>
      <c r="J34" s="21"/>
      <c r="K34" s="58" t="s">
        <v>61</v>
      </c>
      <c r="L34" s="59">
        <v>1</v>
      </c>
      <c r="M34" s="18"/>
      <c r="N34" s="57"/>
      <c r="O34" s="106">
        <v>1</v>
      </c>
      <c r="P34" s="97"/>
      <c r="Q34" s="57"/>
      <c r="R34" s="106">
        <v>80</v>
      </c>
      <c r="S34" s="24"/>
      <c r="T34" s="24"/>
      <c r="U34" s="56"/>
    </row>
    <row r="35" spans="1:21" ht="30" customHeight="1" thickTop="1" thickBot="1" x14ac:dyDescent="0.55000000000000004">
      <c r="A35" s="53">
        <v>4</v>
      </c>
      <c r="B35" s="57"/>
      <c r="C35" s="83"/>
      <c r="D35" s="55">
        <v>1</v>
      </c>
      <c r="E35" s="55">
        <v>1</v>
      </c>
      <c r="F35" s="138"/>
      <c r="G35" s="138"/>
      <c r="H35" s="98"/>
      <c r="I35" s="21"/>
      <c r="J35" s="21"/>
      <c r="K35" s="26" t="s">
        <v>0</v>
      </c>
      <c r="L35" s="103">
        <f>L31+L32+(L33+L34)/2</f>
        <v>3</v>
      </c>
      <c r="M35" s="18"/>
      <c r="N35" s="63"/>
      <c r="O35" s="107">
        <v>1</v>
      </c>
      <c r="P35" s="61"/>
      <c r="Q35" s="63"/>
      <c r="R35" s="107">
        <v>80</v>
      </c>
      <c r="S35" s="24"/>
      <c r="T35" s="24"/>
      <c r="U35" s="56"/>
    </row>
    <row r="36" spans="1:21" ht="30" customHeight="1" thickTop="1" thickBot="1" x14ac:dyDescent="0.55000000000000004">
      <c r="A36" s="62">
        <v>5</v>
      </c>
      <c r="B36" s="63"/>
      <c r="C36" s="84"/>
      <c r="D36" s="64">
        <v>1</v>
      </c>
      <c r="E36" s="64">
        <v>1</v>
      </c>
      <c r="F36" s="139"/>
      <c r="G36" s="139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4</v>
      </c>
      <c r="P36" s="24"/>
      <c r="Q36" s="65" t="s">
        <v>23</v>
      </c>
      <c r="R36" s="108">
        <f>SMALL((R31:R35),1)+SMALL((R31:R35),2)+SMALL((R31:R35),3)+SMALL((R31:R35),4)</f>
        <v>320</v>
      </c>
      <c r="S36" s="24"/>
      <c r="T36" s="24"/>
      <c r="U36" s="56"/>
    </row>
    <row r="37" spans="1:21" ht="30" customHeight="1" thickTop="1" thickBot="1" x14ac:dyDescent="0.55000000000000004">
      <c r="A37" s="66"/>
      <c r="B37" s="67" t="s">
        <v>5</v>
      </c>
      <c r="C37" s="86"/>
      <c r="D37" s="68">
        <f>LARGE((D32:D36),1)+LARGE((D32:D36),2)+LARGE((D32:D36),3)+LARGE((D32:D36),4)</f>
        <v>4</v>
      </c>
      <c r="E37" s="68">
        <f>LARGE((E32:E36),1)+LARGE((E32:E36),2)+LARGE((E32:E36),3)+LARGE((E32:E36),4)</f>
        <v>4</v>
      </c>
      <c r="F37" s="69">
        <f>L35</f>
        <v>3</v>
      </c>
      <c r="G37" s="70">
        <f>U37</f>
        <v>15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5</v>
      </c>
      <c r="P37" s="72"/>
      <c r="Q37" s="71" t="s">
        <v>6</v>
      </c>
      <c r="R37" s="111">
        <f>RANK(R36,($R$16,$R$26,$R$36,$R$46,$R$56,$R$66,$R$76,$R$86,$R$96,$R$106,$R$116,$R$126,$R$136,$R$146,$R$156),1)</f>
        <v>5</v>
      </c>
      <c r="S37" s="72"/>
      <c r="T37" s="26" t="s">
        <v>25</v>
      </c>
      <c r="U37" s="113">
        <f>O37+R37+U32</f>
        <v>15</v>
      </c>
    </row>
    <row r="38" spans="1:21" ht="30" customHeight="1" thickTop="1" thickBot="1" x14ac:dyDescent="0.55000000000000004">
      <c r="A38" s="60"/>
      <c r="B38" s="73" t="s">
        <v>19</v>
      </c>
      <c r="C38" s="87"/>
      <c r="D38" s="125">
        <f>RANK(D37,($D$17,$D$27,$D$37,$D$47,$D$57,$D$67,$D$77,$D$87,$D$97,$D$107,$D$117,$D$127,$D$137,$D$147,D$157),0)</f>
        <v>5</v>
      </c>
      <c r="E38" s="125">
        <f>RANK(E37,($E$17,$E$27,$E$37,$E$47,$E$57,$E$67,$E$77,$E$87,$E$97,$E$107,$E$117,$E$127,$E$137,$E$147,$E$157),0)</f>
        <v>5</v>
      </c>
      <c r="F38" s="74">
        <f>RANK(F37,($F$17,$F$27,$F$37,$F$47,$F$57,$F$67,$F$77,$F$87,$F$97,$F$107,$F$117,$F$127,$F$137,$F$147,$F$157),0)</f>
        <v>5</v>
      </c>
      <c r="G38" s="125">
        <f>RANK(G37,($U$17,$U$27,$U$37,$U$47,$U$57,$U$67,$U$77,$U$87,$U$97,$U$107,$U$117,$U$127,$U$137,$U$147,$U$157),1)</f>
        <v>5</v>
      </c>
      <c r="H38" s="75">
        <f>SUM(D38+E38+F38+G38)</f>
        <v>20</v>
      </c>
      <c r="I38" s="102">
        <f>RANK(H38,($H$18,$H$28,$H$38,$H$48,$H$58,$H$68,$H$78,$H$88,$H$98,$H$108,$H$118,$H$128,$H$138,$H$148,$H$158),1)</f>
        <v>5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 x14ac:dyDescent="0.3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 x14ac:dyDescent="0.55000000000000004">
      <c r="A40" s="26"/>
      <c r="B40" s="27" t="s">
        <v>93</v>
      </c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 x14ac:dyDescent="0.55000000000000004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4.5</v>
      </c>
      <c r="M41" s="18"/>
      <c r="N41" s="47" t="s">
        <v>114</v>
      </c>
      <c r="O41" s="105">
        <v>4.83</v>
      </c>
      <c r="P41" s="97"/>
      <c r="Q41" s="47" t="s">
        <v>114</v>
      </c>
      <c r="R41" s="105">
        <v>7.65</v>
      </c>
      <c r="S41" s="24"/>
      <c r="T41" s="42" t="s">
        <v>22</v>
      </c>
      <c r="U41" s="45">
        <v>46.01</v>
      </c>
    </row>
    <row r="42" spans="1:21" ht="30" customHeight="1" thickBot="1" x14ac:dyDescent="0.55000000000000004">
      <c r="A42" s="46">
        <v>1</v>
      </c>
      <c r="B42" s="47" t="s">
        <v>114</v>
      </c>
      <c r="C42" s="81">
        <v>10</v>
      </c>
      <c r="D42" s="48">
        <v>13.25</v>
      </c>
      <c r="E42" s="48">
        <v>7.5</v>
      </c>
      <c r="F42" s="137" t="s">
        <v>15</v>
      </c>
      <c r="G42" s="137" t="s">
        <v>18</v>
      </c>
      <c r="H42" s="96"/>
      <c r="I42" s="21"/>
      <c r="J42" s="21"/>
      <c r="K42" s="49" t="s">
        <v>14</v>
      </c>
      <c r="L42" s="50">
        <v>4.75</v>
      </c>
      <c r="M42" s="18"/>
      <c r="N42" s="54" t="s">
        <v>118</v>
      </c>
      <c r="O42" s="106">
        <v>4.58</v>
      </c>
      <c r="P42" s="97"/>
      <c r="Q42" s="54" t="s">
        <v>118</v>
      </c>
      <c r="R42" s="106">
        <v>5.2</v>
      </c>
      <c r="S42" s="24"/>
      <c r="T42" s="52" t="s">
        <v>6</v>
      </c>
      <c r="U42" s="117">
        <f>RANK(U41,($U$11,$U$21,$U$31,$U$41,$U$51,$U$61,$U$71,$U$81,$U$91,$U$101,$U$111,$U$121,$U$131,$U$141,$U$151),1)</f>
        <v>2</v>
      </c>
    </row>
    <row r="43" spans="1:21" ht="30" customHeight="1" thickTop="1" x14ac:dyDescent="0.5">
      <c r="A43" s="53">
        <v>2</v>
      </c>
      <c r="B43" s="54" t="s">
        <v>118</v>
      </c>
      <c r="C43" s="82">
        <v>10</v>
      </c>
      <c r="D43" s="55">
        <v>13</v>
      </c>
      <c r="E43" s="55">
        <v>11.25</v>
      </c>
      <c r="F43" s="138"/>
      <c r="G43" s="138"/>
      <c r="H43" s="98"/>
      <c r="I43" s="21"/>
      <c r="J43" s="21"/>
      <c r="K43" s="49" t="s">
        <v>60</v>
      </c>
      <c r="L43" s="50">
        <v>3.5</v>
      </c>
      <c r="M43" s="18"/>
      <c r="N43" s="57" t="s">
        <v>115</v>
      </c>
      <c r="O43" s="106">
        <v>4.5</v>
      </c>
      <c r="P43" s="97"/>
      <c r="Q43" s="57" t="s">
        <v>115</v>
      </c>
      <c r="R43" s="106">
        <v>10.4</v>
      </c>
      <c r="S43" s="24"/>
      <c r="T43" s="24"/>
      <c r="U43" s="56"/>
    </row>
    <row r="44" spans="1:21" ht="30" customHeight="1" thickBot="1" x14ac:dyDescent="0.55000000000000004">
      <c r="A44" s="53">
        <v>3</v>
      </c>
      <c r="B44" s="57" t="s">
        <v>115</v>
      </c>
      <c r="C44" s="83">
        <v>11</v>
      </c>
      <c r="D44" s="55">
        <v>12.25</v>
      </c>
      <c r="E44" s="55">
        <v>12.25</v>
      </c>
      <c r="F44" s="138"/>
      <c r="G44" s="138"/>
      <c r="H44" s="98"/>
      <c r="I44" s="21"/>
      <c r="J44" s="21"/>
      <c r="K44" s="58" t="s">
        <v>61</v>
      </c>
      <c r="L44" s="59">
        <v>4</v>
      </c>
      <c r="M44" s="18"/>
      <c r="N44" s="57" t="s">
        <v>116</v>
      </c>
      <c r="O44" s="106">
        <v>6.41</v>
      </c>
      <c r="P44" s="97"/>
      <c r="Q44" s="57" t="s">
        <v>116</v>
      </c>
      <c r="R44" s="106">
        <v>6.1</v>
      </c>
      <c r="S44" s="24"/>
      <c r="T44" s="24"/>
      <c r="U44" s="56"/>
    </row>
    <row r="45" spans="1:21" ht="30" customHeight="1" thickTop="1" thickBot="1" x14ac:dyDescent="0.55000000000000004">
      <c r="A45" s="53">
        <v>4</v>
      </c>
      <c r="B45" s="57" t="s">
        <v>116</v>
      </c>
      <c r="C45" s="83">
        <v>10</v>
      </c>
      <c r="D45" s="55">
        <v>10.75</v>
      </c>
      <c r="E45" s="55">
        <v>11.5</v>
      </c>
      <c r="F45" s="138"/>
      <c r="G45" s="138"/>
      <c r="H45" s="98"/>
      <c r="I45" s="21"/>
      <c r="J45" s="21"/>
      <c r="K45" s="26" t="s">
        <v>0</v>
      </c>
      <c r="L45" s="103">
        <f>L41+L42+(L43+L44)/2</f>
        <v>13</v>
      </c>
      <c r="M45" s="18"/>
      <c r="N45" s="63" t="s">
        <v>117</v>
      </c>
      <c r="O45" s="107">
        <v>5.16</v>
      </c>
      <c r="P45" s="61"/>
      <c r="Q45" s="63" t="s">
        <v>117</v>
      </c>
      <c r="R45" s="107">
        <v>5.25</v>
      </c>
      <c r="S45" s="24"/>
      <c r="T45" s="24"/>
      <c r="U45" s="56"/>
    </row>
    <row r="46" spans="1:21" ht="30" customHeight="1" thickTop="1" thickBot="1" x14ac:dyDescent="0.55000000000000004">
      <c r="A46" s="62">
        <v>5</v>
      </c>
      <c r="B46" s="63" t="s">
        <v>117</v>
      </c>
      <c r="C46" s="84">
        <v>10</v>
      </c>
      <c r="D46" s="64">
        <v>13.75</v>
      </c>
      <c r="E46" s="64">
        <v>14.25</v>
      </c>
      <c r="F46" s="139"/>
      <c r="G46" s="139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20.979999999999997</v>
      </c>
      <c r="P46" s="24"/>
      <c r="Q46" s="65" t="s">
        <v>23</v>
      </c>
      <c r="R46" s="108">
        <f>SMALL((R41:R45),1)+SMALL((R41:R45),2)+SMALL((R41:R45),3)+SMALL((R41:R45),4)</f>
        <v>24.199999999999996</v>
      </c>
      <c r="S46" s="24"/>
      <c r="T46" s="24"/>
      <c r="U46" s="56"/>
    </row>
    <row r="47" spans="1:21" ht="30" customHeight="1" thickTop="1" thickBot="1" x14ac:dyDescent="0.55000000000000004">
      <c r="A47" s="66"/>
      <c r="B47" s="67" t="s">
        <v>5</v>
      </c>
      <c r="C47" s="86"/>
      <c r="D47" s="68">
        <f>LARGE((D42:D46),1)+LARGE((D42:D46),2)+LARGE((D42:D46),3)+LARGE((D42:D46),4)</f>
        <v>52.25</v>
      </c>
      <c r="E47" s="68">
        <f>LARGE((E42:E46),1)+LARGE((E42:E46),2)+LARGE((E42:E46),3)+LARGE((E42:E46),4)</f>
        <v>49.25</v>
      </c>
      <c r="F47" s="69">
        <f>L45</f>
        <v>13</v>
      </c>
      <c r="G47" s="70">
        <f>U47</f>
        <v>4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1</v>
      </c>
      <c r="P47" s="72"/>
      <c r="Q47" s="71" t="s">
        <v>6</v>
      </c>
      <c r="R47" s="111">
        <f>RANK(R46,($R$16,$R$26,$R$36,$R$46,$R$56,$R$66,$R$76,$R$86,$R$96,$R$106,$R$116,$R$126,$R$136,$R$146,$R$156),1)</f>
        <v>1</v>
      </c>
      <c r="S47" s="72"/>
      <c r="T47" s="26" t="s">
        <v>25</v>
      </c>
      <c r="U47" s="113">
        <f>O47+R47+U42</f>
        <v>4</v>
      </c>
    </row>
    <row r="48" spans="1:21" ht="30" customHeight="1" thickTop="1" thickBot="1" x14ac:dyDescent="0.55000000000000004">
      <c r="A48" s="60"/>
      <c r="B48" s="73" t="s">
        <v>19</v>
      </c>
      <c r="C48" s="87"/>
      <c r="D48" s="125">
        <f>RANK(D47,($D$17,$D$27,$D$37,$D$47,$D$57,$D$67,$D$77,$D$87,$D$97,$D$107,$D$117,$D$127,$D$137,$D$147,D$157),0)</f>
        <v>4</v>
      </c>
      <c r="E48" s="125">
        <f>RANK(E47,($E$17,$E$27,$E$37,$E$47,$E$57,$E$67,$E$77,$E$87,$E$97,$E$107,$E$117,$E$127,$E$137,$E$147,$E$157),0)</f>
        <v>4</v>
      </c>
      <c r="F48" s="74">
        <f>RANK(F47,($F$17,$F$27,$F$37,$F$47,$F$57,$F$67,$F$77,$F$87,$F$97,$F$107,$F$117,$F$127,$F$137,$F$147,$F$157),0)</f>
        <v>3</v>
      </c>
      <c r="G48" s="125">
        <f>RANK(G47,($U$17,$U$27,$U$37,$U$47,$U$57,$U$67,$U$77,$U$87,$U$97,$U$107,$U$117,$U$127,$U$137,$U$147,$U$157),1)</f>
        <v>1</v>
      </c>
      <c r="H48" s="75">
        <f>SUM(D48+E48+F48+G48)</f>
        <v>12</v>
      </c>
      <c r="I48" s="102">
        <f>RANK(H48,($H$18,$H$28,$H$38,$H$48,$H$58,$H$68,$H$78,$H$88,$H$98,$H$108,$H$118,$H$128,$H$138,$H$148,$H$158),1)</f>
        <v>3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 x14ac:dyDescent="0.3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30" customHeight="1" thickTop="1" thickBot="1" x14ac:dyDescent="0.55000000000000004">
      <c r="A50" s="26"/>
      <c r="B50" s="27" t="s">
        <v>70</v>
      </c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30" customHeight="1" thickTop="1" thickBot="1" x14ac:dyDescent="0.55000000000000004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4.5</v>
      </c>
      <c r="M51" s="18"/>
      <c r="N51" s="47" t="s">
        <v>141</v>
      </c>
      <c r="O51" s="105">
        <v>4.51</v>
      </c>
      <c r="P51" s="97"/>
      <c r="Q51" s="47" t="s">
        <v>141</v>
      </c>
      <c r="R51" s="105">
        <v>11.45</v>
      </c>
      <c r="S51" s="24"/>
      <c r="T51" s="42" t="s">
        <v>22</v>
      </c>
      <c r="U51" s="45">
        <v>47.29</v>
      </c>
    </row>
    <row r="52" spans="1:21" ht="30" customHeight="1" thickBot="1" x14ac:dyDescent="0.55000000000000004">
      <c r="A52" s="46">
        <v>1</v>
      </c>
      <c r="B52" s="47" t="s">
        <v>141</v>
      </c>
      <c r="C52" s="81">
        <v>11</v>
      </c>
      <c r="D52" s="48">
        <v>13</v>
      </c>
      <c r="E52" s="48">
        <v>11.5</v>
      </c>
      <c r="F52" s="137" t="s">
        <v>15</v>
      </c>
      <c r="G52" s="137" t="s">
        <v>18</v>
      </c>
      <c r="H52" s="96"/>
      <c r="I52" s="21"/>
      <c r="J52" s="21"/>
      <c r="K52" s="49" t="s">
        <v>14</v>
      </c>
      <c r="L52" s="50">
        <v>4</v>
      </c>
      <c r="M52" s="18"/>
      <c r="N52" s="54" t="s">
        <v>142</v>
      </c>
      <c r="O52" s="106">
        <v>5.23</v>
      </c>
      <c r="P52" s="97"/>
      <c r="Q52" s="54" t="s">
        <v>142</v>
      </c>
      <c r="R52" s="106">
        <v>7.6</v>
      </c>
      <c r="S52" s="24"/>
      <c r="T52" s="52" t="s">
        <v>6</v>
      </c>
      <c r="U52" s="117">
        <f>RANK(U51,($U$11,$U$21,$U$31,$U$41,$U$51,$U$61,$U$71,$U$81,$U$91,$U$101,$U$111,$U$121,$U$131,$U$141,$U$151),1)</f>
        <v>3</v>
      </c>
    </row>
    <row r="53" spans="1:21" ht="30" customHeight="1" thickTop="1" x14ac:dyDescent="0.5">
      <c r="A53" s="53">
        <v>2</v>
      </c>
      <c r="B53" s="54" t="s">
        <v>142</v>
      </c>
      <c r="C53" s="82">
        <v>10</v>
      </c>
      <c r="D53" s="55">
        <v>14.25</v>
      </c>
      <c r="E53" s="55">
        <v>13.5</v>
      </c>
      <c r="F53" s="138"/>
      <c r="G53" s="138"/>
      <c r="H53" s="98"/>
      <c r="I53" s="21"/>
      <c r="J53" s="21"/>
      <c r="K53" s="49" t="s">
        <v>60</v>
      </c>
      <c r="L53" s="50">
        <v>4.5</v>
      </c>
      <c r="M53" s="18"/>
      <c r="N53" s="57" t="s">
        <v>149</v>
      </c>
      <c r="O53" s="106">
        <v>4.8600000000000003</v>
      </c>
      <c r="P53" s="97"/>
      <c r="Q53" s="57" t="s">
        <v>149</v>
      </c>
      <c r="R53" s="106">
        <v>7.7</v>
      </c>
      <c r="S53" s="24"/>
      <c r="T53" s="24"/>
      <c r="U53" s="56"/>
    </row>
    <row r="54" spans="1:21" ht="30" customHeight="1" thickBot="1" x14ac:dyDescent="0.55000000000000004">
      <c r="A54" s="53">
        <v>3</v>
      </c>
      <c r="B54" s="57" t="s">
        <v>149</v>
      </c>
      <c r="C54" s="83">
        <v>9</v>
      </c>
      <c r="D54" s="55">
        <v>15.25</v>
      </c>
      <c r="E54" s="55">
        <v>13</v>
      </c>
      <c r="F54" s="138"/>
      <c r="G54" s="138"/>
      <c r="H54" s="98"/>
      <c r="I54" s="21"/>
      <c r="J54" s="21"/>
      <c r="K54" s="58" t="s">
        <v>61</v>
      </c>
      <c r="L54" s="59">
        <v>5</v>
      </c>
      <c r="M54" s="18"/>
      <c r="N54" s="57" t="s">
        <v>143</v>
      </c>
      <c r="O54" s="106">
        <v>4.5999999999999996</v>
      </c>
      <c r="P54" s="97"/>
      <c r="Q54" s="57" t="s">
        <v>143</v>
      </c>
      <c r="R54" s="106">
        <v>8.3000000000000007</v>
      </c>
      <c r="S54" s="24"/>
      <c r="T54" s="24"/>
      <c r="U54" s="56"/>
    </row>
    <row r="55" spans="1:21" ht="30" customHeight="1" thickTop="1" thickBot="1" x14ac:dyDescent="0.55000000000000004">
      <c r="A55" s="53">
        <v>4</v>
      </c>
      <c r="B55" s="57" t="s">
        <v>143</v>
      </c>
      <c r="C55" s="83">
        <v>10</v>
      </c>
      <c r="D55" s="55">
        <v>12</v>
      </c>
      <c r="E55" s="55">
        <v>12.5</v>
      </c>
      <c r="F55" s="138"/>
      <c r="G55" s="138"/>
      <c r="H55" s="98"/>
      <c r="I55" s="21"/>
      <c r="J55" s="21"/>
      <c r="K55" s="26" t="s">
        <v>0</v>
      </c>
      <c r="L55" s="103">
        <f>L51+L52+(L53+L54)/2</f>
        <v>13.25</v>
      </c>
      <c r="M55" s="18"/>
      <c r="N55" s="57" t="s">
        <v>144</v>
      </c>
      <c r="O55" s="107">
        <v>4.5199999999999996</v>
      </c>
      <c r="P55" s="61"/>
      <c r="Q55" s="57" t="s">
        <v>144</v>
      </c>
      <c r="R55" s="107">
        <v>9.1</v>
      </c>
      <c r="S55" s="24"/>
      <c r="T55" s="24"/>
      <c r="U55" s="56"/>
    </row>
    <row r="56" spans="1:21" ht="30" customHeight="1" thickTop="1" thickBot="1" x14ac:dyDescent="0.55000000000000004">
      <c r="A56" s="62">
        <v>5</v>
      </c>
      <c r="B56" s="57" t="s">
        <v>144</v>
      </c>
      <c r="C56" s="84">
        <v>12</v>
      </c>
      <c r="D56" s="64">
        <v>9.5</v>
      </c>
      <c r="E56" s="64">
        <v>13.5</v>
      </c>
      <c r="F56" s="139"/>
      <c r="G56" s="139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19.21</v>
      </c>
      <c r="P56" s="24"/>
      <c r="Q56" s="65" t="s">
        <v>23</v>
      </c>
      <c r="R56" s="108">
        <f>SMALL((R51:R55),1)+SMALL((R51:R55),2)+SMALL((R51:R55),3)+SMALL((R51:R55),4)</f>
        <v>32.700000000000003</v>
      </c>
      <c r="S56" s="24"/>
      <c r="T56" s="24"/>
      <c r="U56" s="56"/>
    </row>
    <row r="57" spans="1:21" ht="30" customHeight="1" thickTop="1" thickBot="1" x14ac:dyDescent="0.55000000000000004">
      <c r="A57" s="66"/>
      <c r="B57" s="67" t="s">
        <v>5</v>
      </c>
      <c r="C57" s="86"/>
      <c r="D57" s="68">
        <f>LARGE((D52:D56),1)+LARGE((D52:D56),2)+LARGE((D52:D56),3)+LARGE((D52:D56),4)</f>
        <v>54.5</v>
      </c>
      <c r="E57" s="68">
        <f>LARGE((E52:E56),1)+LARGE((E52:E56),2)+LARGE((E52:E56),3)+LARGE((E52:E56),4)</f>
        <v>52.5</v>
      </c>
      <c r="F57" s="69">
        <f>L55</f>
        <v>13.25</v>
      </c>
      <c r="G57" s="70">
        <f>U57</f>
        <v>9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3</v>
      </c>
      <c r="P57" s="72"/>
      <c r="Q57" s="71" t="s">
        <v>6</v>
      </c>
      <c r="R57" s="111">
        <f>RANK(R56,($R$16,$R$26,$R$36,$R$46,$R$56,$R$66,$R$76,$R$86,$R$96,$R$106,$R$116,$R$126,$R$136,$R$146,$R$156),1)</f>
        <v>3</v>
      </c>
      <c r="S57" s="72"/>
      <c r="T57" s="26" t="s">
        <v>25</v>
      </c>
      <c r="U57" s="113">
        <f>O57+R57+U52</f>
        <v>9</v>
      </c>
    </row>
    <row r="58" spans="1:21" ht="30" customHeight="1" thickTop="1" thickBot="1" x14ac:dyDescent="0.55000000000000004">
      <c r="A58" s="60"/>
      <c r="B58" s="73" t="s">
        <v>19</v>
      </c>
      <c r="C58" s="87"/>
      <c r="D58" s="125">
        <f>RANK(D57,($D$17,$D$27,$D$37,$D$47,$D$57,$D$67,$D$77,$D$87,$D$97,$D$107,$D$117,$D$127,$D$137,$D$147,D$157),0)</f>
        <v>2</v>
      </c>
      <c r="E58" s="125">
        <f>RANK(E57,($E$17,$E$27,$E$37,$E$47,$E$57,$E$67,$E$77,$E$87,$E$97,$E$107,$E$117,$E$127,$E$137,$E$147,$E$157),0)</f>
        <v>2</v>
      </c>
      <c r="F58" s="74">
        <f>RANK(F57,($F$17,$F$27,$F$37,$F$47,$F$57,$F$67,$F$77,$F$87,$F$97,$F$107,$F$117,$F$127,$F$137,$F$147,$F$157),0)</f>
        <v>2</v>
      </c>
      <c r="G58" s="125">
        <f>RANK(G57,($U$17,$U$27,$U$37,$U$47,$U$57,$U$67,$U$77,$U$87,$U$97,$U$107,$U$117,$U$127,$U$137,$U$147,$U$157),1)</f>
        <v>3</v>
      </c>
      <c r="H58" s="75">
        <f>SUM(D58+E58+F58+G58)</f>
        <v>9</v>
      </c>
      <c r="I58" s="102">
        <f>RANK(H58,($H$18,$H$28,$H$38,$H$48,$H$58,$H$68,$H$78,$H$88,$H$98,$H$108,$H$118,$H$128,$H$138,$H$148,$H$158),1)</f>
        <v>2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 x14ac:dyDescent="0.3"/>
    <row r="60" spans="1:21" ht="30" customHeight="1" thickTop="1" thickBot="1" x14ac:dyDescent="0.55000000000000004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30" customHeight="1" thickTop="1" thickBot="1" x14ac:dyDescent="0.55000000000000004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30" customHeight="1" thickBot="1" x14ac:dyDescent="0.55000000000000004">
      <c r="A62" s="46">
        <v>1</v>
      </c>
      <c r="B62" s="47"/>
      <c r="C62" s="81"/>
      <c r="D62" s="48">
        <v>1</v>
      </c>
      <c r="E62" s="48">
        <v>1</v>
      </c>
      <c r="F62" s="137" t="s">
        <v>15</v>
      </c>
      <c r="G62" s="137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5</v>
      </c>
    </row>
    <row r="63" spans="1:21" ht="30" customHeight="1" thickTop="1" x14ac:dyDescent="0.5">
      <c r="A63" s="53">
        <v>2</v>
      </c>
      <c r="B63" s="54"/>
      <c r="C63" s="82"/>
      <c r="D63" s="55">
        <v>1</v>
      </c>
      <c r="E63" s="55">
        <v>1</v>
      </c>
      <c r="F63" s="138"/>
      <c r="G63" s="138"/>
      <c r="H63" s="98"/>
      <c r="I63" s="21"/>
      <c r="J63" s="21"/>
      <c r="K63" s="49" t="s">
        <v>60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30" customHeight="1" thickBot="1" x14ac:dyDescent="0.55000000000000004">
      <c r="A64" s="53">
        <v>3</v>
      </c>
      <c r="B64" s="57"/>
      <c r="C64" s="83"/>
      <c r="D64" s="55">
        <v>1</v>
      </c>
      <c r="E64" s="55">
        <v>1</v>
      </c>
      <c r="F64" s="138"/>
      <c r="G64" s="138"/>
      <c r="H64" s="98"/>
      <c r="I64" s="21"/>
      <c r="J64" s="21"/>
      <c r="K64" s="58" t="s">
        <v>61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30" customHeight="1" thickTop="1" thickBot="1" x14ac:dyDescent="0.55000000000000004">
      <c r="A65" s="53">
        <v>4</v>
      </c>
      <c r="B65" s="57"/>
      <c r="C65" s="83"/>
      <c r="D65" s="55">
        <v>1</v>
      </c>
      <c r="E65" s="55">
        <v>1</v>
      </c>
      <c r="F65" s="138"/>
      <c r="G65" s="138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30" customHeight="1" thickTop="1" thickBot="1" x14ac:dyDescent="0.55000000000000004">
      <c r="A66" s="62">
        <v>5</v>
      </c>
      <c r="B66" s="63"/>
      <c r="C66" s="84"/>
      <c r="D66" s="64">
        <v>1</v>
      </c>
      <c r="E66" s="64">
        <v>1</v>
      </c>
      <c r="F66" s="139"/>
      <c r="G66" s="139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30" customHeight="1" thickTop="1" thickBot="1" x14ac:dyDescent="0.55000000000000004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5</v>
      </c>
      <c r="P67" s="72"/>
      <c r="Q67" s="71" t="s">
        <v>6</v>
      </c>
      <c r="R67" s="111">
        <f>RANK(R66,($R$16,$R$26,$R$36,$R$46,$R$56,$R$66,$R$76,$R$86,$R$96,$R$106,$R$116,$R$126,$R$136,$R$146,$R$156),1)</f>
        <v>5</v>
      </c>
      <c r="S67" s="72"/>
      <c r="T67" s="26" t="s">
        <v>25</v>
      </c>
      <c r="U67" s="113">
        <f>O67+R67+U62</f>
        <v>15</v>
      </c>
    </row>
    <row r="68" spans="1:21" ht="30" customHeight="1" thickTop="1" thickBot="1" x14ac:dyDescent="0.55000000000000004">
      <c r="A68" s="60"/>
      <c r="B68" s="73" t="s">
        <v>19</v>
      </c>
      <c r="C68" s="87"/>
      <c r="D68" s="125">
        <f>RANK(D67,($D$17,$D$27,$D$37,$D$47,$D$57,$D$67,$D$77,$D$87,$D$97,$D$107,$D$117,$D$127,$D$137,$D$147,D$157),0)</f>
        <v>5</v>
      </c>
      <c r="E68" s="125">
        <f>RANK(E67,($E$17,$E$27,$E$37,$E$47,$E$57,$E$67,$E$77,$E$87,$E$97,$E$107,$E$117,$E$127,$E$137,$E$147,$E$157),0)</f>
        <v>5</v>
      </c>
      <c r="F68" s="74">
        <f>RANK(F67,($F$17,$F$27,$F$37,$F$47,$F$57,$F$67,$F$77,$F$87,$F$97,$F$107,$F$117,$F$127,$F$137,$F$147,$F$157),0)</f>
        <v>5</v>
      </c>
      <c r="G68" s="125">
        <f>RANK(G67,($U$17,$U$27,$U$37,$U$47,$U$57,$U$67,$U$77,$U$87,$U$97,$U$107,$U$117,$U$127,$U$137,$U$147,$U$157),1)</f>
        <v>5</v>
      </c>
      <c r="H68" s="75">
        <f>SUM(D68+E68+F68+G68)</f>
        <v>20</v>
      </c>
      <c r="I68" s="102">
        <f>RANK(H68,($H$18,$H$28,$H$38,$H$48,$H$58,$H$68,$H$78,$H$88,$H$98,$H$108,$H$118,$H$128,$H$138,$H$148,$H$158),1)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 x14ac:dyDescent="0.3"/>
    <row r="70" spans="1:21" ht="30" customHeight="1" thickTop="1" thickBot="1" x14ac:dyDescent="0.55000000000000004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30" customHeight="1" thickTop="1" thickBot="1" x14ac:dyDescent="0.55000000000000004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30" customHeight="1" thickBot="1" x14ac:dyDescent="0.55000000000000004">
      <c r="A72" s="46">
        <v>1</v>
      </c>
      <c r="B72" s="47"/>
      <c r="C72" s="81"/>
      <c r="D72" s="48">
        <v>1</v>
      </c>
      <c r="E72" s="48">
        <v>1</v>
      </c>
      <c r="F72" s="137" t="s">
        <v>15</v>
      </c>
      <c r="G72" s="137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5</v>
      </c>
    </row>
    <row r="73" spans="1:21" ht="30" customHeight="1" thickTop="1" x14ac:dyDescent="0.5">
      <c r="A73" s="53">
        <v>2</v>
      </c>
      <c r="B73" s="54"/>
      <c r="C73" s="82"/>
      <c r="D73" s="55">
        <v>1</v>
      </c>
      <c r="E73" s="55">
        <v>1</v>
      </c>
      <c r="F73" s="138"/>
      <c r="G73" s="138"/>
      <c r="H73" s="98"/>
      <c r="I73" s="21"/>
      <c r="J73" s="21"/>
      <c r="K73" s="49" t="s">
        <v>60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30" customHeight="1" thickBot="1" x14ac:dyDescent="0.55000000000000004">
      <c r="A74" s="53">
        <v>3</v>
      </c>
      <c r="B74" s="57"/>
      <c r="C74" s="83"/>
      <c r="D74" s="55">
        <v>1</v>
      </c>
      <c r="E74" s="55">
        <v>1</v>
      </c>
      <c r="F74" s="138"/>
      <c r="G74" s="138"/>
      <c r="H74" s="98"/>
      <c r="I74" s="21"/>
      <c r="J74" s="21"/>
      <c r="K74" s="58" t="s">
        <v>61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30" customHeight="1" thickTop="1" thickBot="1" x14ac:dyDescent="0.55000000000000004">
      <c r="A75" s="53">
        <v>4</v>
      </c>
      <c r="B75" s="57"/>
      <c r="C75" s="83"/>
      <c r="D75" s="55">
        <v>1</v>
      </c>
      <c r="E75" s="55">
        <v>1</v>
      </c>
      <c r="F75" s="138"/>
      <c r="G75" s="138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30" customHeight="1" thickTop="1" thickBot="1" x14ac:dyDescent="0.55000000000000004">
      <c r="A76" s="62">
        <v>5</v>
      </c>
      <c r="B76" s="63"/>
      <c r="C76" s="84"/>
      <c r="D76" s="64">
        <v>1</v>
      </c>
      <c r="E76" s="64">
        <v>1</v>
      </c>
      <c r="F76" s="139"/>
      <c r="G76" s="139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30" customHeight="1" thickTop="1" thickBot="1" x14ac:dyDescent="0.55000000000000004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5</v>
      </c>
      <c r="P77" s="72"/>
      <c r="Q77" s="71" t="s">
        <v>6</v>
      </c>
      <c r="R77" s="111">
        <f>RANK(R76,($R$16,$R$26,$R$36,$R$46,$R$56,$R$66,$R$76,$R$86,$R$96,$R$106,$R$116,$R$126,$R$136,$R$146,$R$156),1)</f>
        <v>5</v>
      </c>
      <c r="S77" s="72"/>
      <c r="T77" s="26" t="s">
        <v>25</v>
      </c>
      <c r="U77" s="113">
        <f>O77+R77+U72</f>
        <v>15</v>
      </c>
    </row>
    <row r="78" spans="1:21" ht="30" customHeight="1" thickTop="1" thickBot="1" x14ac:dyDescent="0.55000000000000004">
      <c r="A78" s="60"/>
      <c r="B78" s="73" t="s">
        <v>19</v>
      </c>
      <c r="C78" s="87"/>
      <c r="D78" s="125">
        <f>RANK(D77,($D$17,$D$27,$D$37,$D$47,$D$57,$D$67,$D$77,$D$87,$D$97,$D$107,$D$117,$D$127,$D$137,$D$147,D$157),0)</f>
        <v>5</v>
      </c>
      <c r="E78" s="125">
        <f>RANK(E77,($E$17,$E$27,$E$37,$E$47,$E$57,$E$67,$E$77,$E$87,$E$97,$E$107,$E$117,$E$127,$E$137,$E$147,$E$157),0)</f>
        <v>5</v>
      </c>
      <c r="F78" s="74">
        <f>RANK(F77,($F$17,$F$27,$F$37,$F$47,$F$57,$F$67,$F$77,$F$87,$F$97,$F$107,$F$117,$F$127,$F$137,$F$147,$F$157),0)</f>
        <v>5</v>
      </c>
      <c r="G78" s="125">
        <f>RANK(G77,($U$17,$U$27,$U$37,$U$47,$U$57,$U$67,$U$77,$U$87,$U$97,$U$107,$U$117,$U$127,$U$137,$U$147,$U$157),1)</f>
        <v>5</v>
      </c>
      <c r="H78" s="75">
        <f>SUM(D78+E78+F78+G78)</f>
        <v>20</v>
      </c>
      <c r="I78" s="102">
        <f>RANK(H78,($H$18,$H$28,$H$38,$H$48,$H$58,$H$68,$H$78,$H$88,$H$98,$H$108,$H$118,$H$128,$H$138,$H$148,$H$158),1)</f>
        <v>5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 x14ac:dyDescent="0.3"/>
    <row r="80" spans="1:21" ht="30" customHeight="1" thickTop="1" thickBot="1" x14ac:dyDescent="0.55000000000000004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30" customHeight="1" thickTop="1" thickBot="1" x14ac:dyDescent="0.55000000000000004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30" customHeight="1" thickBot="1" x14ac:dyDescent="0.55000000000000004">
      <c r="A82" s="46">
        <v>1</v>
      </c>
      <c r="B82" s="47"/>
      <c r="C82" s="81"/>
      <c r="D82" s="48">
        <v>1</v>
      </c>
      <c r="E82" s="48">
        <v>1</v>
      </c>
      <c r="F82" s="137" t="s">
        <v>15</v>
      </c>
      <c r="G82" s="137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5</v>
      </c>
    </row>
    <row r="83" spans="1:21" ht="30" customHeight="1" thickTop="1" x14ac:dyDescent="0.5">
      <c r="A83" s="53">
        <v>2</v>
      </c>
      <c r="B83" s="54"/>
      <c r="C83" s="82"/>
      <c r="D83" s="55">
        <v>1</v>
      </c>
      <c r="E83" s="55">
        <v>1</v>
      </c>
      <c r="F83" s="138"/>
      <c r="G83" s="138"/>
      <c r="H83" s="98"/>
      <c r="I83" s="21"/>
      <c r="J83" s="21"/>
      <c r="K83" s="49" t="s">
        <v>60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30" customHeight="1" thickBot="1" x14ac:dyDescent="0.55000000000000004">
      <c r="A84" s="53">
        <v>3</v>
      </c>
      <c r="B84" s="57"/>
      <c r="C84" s="83"/>
      <c r="D84" s="55">
        <v>1</v>
      </c>
      <c r="E84" s="55">
        <v>1</v>
      </c>
      <c r="F84" s="138"/>
      <c r="G84" s="138"/>
      <c r="H84" s="98"/>
      <c r="I84" s="21"/>
      <c r="J84" s="21"/>
      <c r="K84" s="58" t="s">
        <v>61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30" customHeight="1" thickTop="1" thickBot="1" x14ac:dyDescent="0.55000000000000004">
      <c r="A85" s="53">
        <v>4</v>
      </c>
      <c r="B85" s="57"/>
      <c r="C85" s="83"/>
      <c r="D85" s="55">
        <v>1</v>
      </c>
      <c r="E85" s="55">
        <v>1</v>
      </c>
      <c r="F85" s="138"/>
      <c r="G85" s="138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30" customHeight="1" thickTop="1" thickBot="1" x14ac:dyDescent="0.55000000000000004">
      <c r="A86" s="62">
        <v>5</v>
      </c>
      <c r="B86" s="63"/>
      <c r="C86" s="84"/>
      <c r="D86" s="64">
        <v>1</v>
      </c>
      <c r="E86" s="64">
        <v>1</v>
      </c>
      <c r="F86" s="139"/>
      <c r="G86" s="139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30" customHeight="1" thickTop="1" thickBot="1" x14ac:dyDescent="0.55000000000000004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15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5</v>
      </c>
      <c r="P87" s="72"/>
      <c r="Q87" s="71" t="s">
        <v>6</v>
      </c>
      <c r="R87" s="111">
        <f>RANK(R86,($R$16,$R$26,$R$36,$R$46,$R$56,$R$66,$R$76,$R$86,$R$96,$R$106,$R$116,$R$126,$R$136,$R$146,$R$156),1)</f>
        <v>5</v>
      </c>
      <c r="S87" s="72"/>
      <c r="T87" s="26" t="s">
        <v>25</v>
      </c>
      <c r="U87" s="113">
        <f>O87+R87+U82</f>
        <v>15</v>
      </c>
    </row>
    <row r="88" spans="1:21" ht="30" customHeight="1" thickTop="1" thickBot="1" x14ac:dyDescent="0.55000000000000004">
      <c r="A88" s="60"/>
      <c r="B88" s="73" t="s">
        <v>19</v>
      </c>
      <c r="C88" s="87"/>
      <c r="D88" s="125">
        <f>RANK(D87,($D$17,$D$27,$D$37,$D$47,$D$57,$D$67,$D$77,$D$87,$D$97,$D$107,$D$117,$D$127,$D$137,$D$147,D$157),0)</f>
        <v>5</v>
      </c>
      <c r="E88" s="125">
        <f>RANK(E87,($E$17,$E$27,$E$37,$E$47,$E$57,$E$67,$E$77,$E$87,$E$97,$E$107,$E$117,$E$127,$E$137,$E$147,$E$157),0)</f>
        <v>5</v>
      </c>
      <c r="F88" s="74">
        <f>RANK(F87,($F$17,$F$27,$F$37,$F$47,$F$57,$F$67,$F$77,$F$87,$F$97,$F$107,$F$117,$F$127,$F$137,$F$147,$F$157),0)</f>
        <v>5</v>
      </c>
      <c r="G88" s="125">
        <f>RANK(G87,($U$17,$U$27,$U$37,$U$47,$U$57,$U$67,$U$77,$U$87,$U$97,$U$107,$U$117,$U$127,$U$137,$U$147,$U$157),1)</f>
        <v>5</v>
      </c>
      <c r="H88" s="75">
        <f>SUM(D88+E88+F88+G88)</f>
        <v>20</v>
      </c>
      <c r="I88" s="102">
        <f>RANK(H88,($H$18,$H$28,$H$38,$H$48,$H$58,$H$68,$H$78,$H$88,$H$98,$H$108,$H$118,$H$128,$H$138,$H$148,$H$158),1)</f>
        <v>5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 x14ac:dyDescent="0.3"/>
    <row r="90" spans="1:21" ht="30" customHeight="1" thickTop="1" thickBot="1" x14ac:dyDescent="0.55000000000000004">
      <c r="A90" s="26"/>
      <c r="B90" s="27"/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30" customHeight="1" thickTop="1" thickBot="1" x14ac:dyDescent="0.55000000000000004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30" customHeight="1" thickBot="1" x14ac:dyDescent="0.55000000000000004">
      <c r="A92" s="46">
        <v>1</v>
      </c>
      <c r="B92" s="47"/>
      <c r="C92" s="81"/>
      <c r="D92" s="48">
        <v>1</v>
      </c>
      <c r="E92" s="48">
        <v>1</v>
      </c>
      <c r="F92" s="137" t="s">
        <v>15</v>
      </c>
      <c r="G92" s="137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5</v>
      </c>
    </row>
    <row r="93" spans="1:21" ht="30" customHeight="1" thickTop="1" x14ac:dyDescent="0.5">
      <c r="A93" s="53">
        <v>2</v>
      </c>
      <c r="B93" s="54"/>
      <c r="C93" s="82"/>
      <c r="D93" s="55">
        <v>1</v>
      </c>
      <c r="E93" s="55">
        <v>1</v>
      </c>
      <c r="F93" s="138"/>
      <c r="G93" s="138"/>
      <c r="H93" s="98"/>
      <c r="I93" s="21"/>
      <c r="J93" s="21"/>
      <c r="K93" s="49" t="s">
        <v>60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30" customHeight="1" thickBot="1" x14ac:dyDescent="0.55000000000000004">
      <c r="A94" s="53">
        <v>3</v>
      </c>
      <c r="B94" s="57"/>
      <c r="C94" s="83"/>
      <c r="D94" s="55">
        <v>1</v>
      </c>
      <c r="E94" s="55">
        <v>1</v>
      </c>
      <c r="F94" s="138"/>
      <c r="G94" s="138"/>
      <c r="H94" s="98"/>
      <c r="I94" s="21"/>
      <c r="J94" s="21"/>
      <c r="K94" s="58" t="s">
        <v>61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30" customHeight="1" thickTop="1" thickBot="1" x14ac:dyDescent="0.55000000000000004">
      <c r="A95" s="53">
        <v>4</v>
      </c>
      <c r="B95" s="57"/>
      <c r="C95" s="83"/>
      <c r="D95" s="55">
        <v>1</v>
      </c>
      <c r="E95" s="55">
        <v>1</v>
      </c>
      <c r="F95" s="138"/>
      <c r="G95" s="138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30" customHeight="1" thickTop="1" thickBot="1" x14ac:dyDescent="0.55000000000000004">
      <c r="A96" s="62">
        <v>5</v>
      </c>
      <c r="B96" s="63"/>
      <c r="C96" s="84"/>
      <c r="D96" s="64">
        <v>1</v>
      </c>
      <c r="E96" s="64">
        <v>1</v>
      </c>
      <c r="F96" s="139"/>
      <c r="G96" s="139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30" customHeight="1" thickTop="1" thickBot="1" x14ac:dyDescent="0.55000000000000004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15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5</v>
      </c>
      <c r="P97" s="72"/>
      <c r="Q97" s="71" t="s">
        <v>6</v>
      </c>
      <c r="R97" s="111">
        <f>RANK(R96,($R$16,$R$26,$R$36,$R$46,$R$56,$R$66,$R$76,$R$86,$R$96,$R$106,$R$116,$R$126,$R$136,$R$146,$R$156),1)</f>
        <v>5</v>
      </c>
      <c r="S97" s="72"/>
      <c r="T97" s="26" t="s">
        <v>25</v>
      </c>
      <c r="U97" s="113">
        <f>O97+R97+U92</f>
        <v>15</v>
      </c>
    </row>
    <row r="98" spans="1:21" ht="30" customHeight="1" thickTop="1" thickBot="1" x14ac:dyDescent="0.55000000000000004">
      <c r="A98" s="60"/>
      <c r="B98" s="73" t="s">
        <v>19</v>
      </c>
      <c r="C98" s="87"/>
      <c r="D98" s="125">
        <f>RANK(D97,($D$17,$D$27,$D$37,$D$47,$D$57,$D$67,$D$77,$D$87,$D$97,$D$107,$D$117,$D$127,$D$137,$D$147,D$157),0)</f>
        <v>5</v>
      </c>
      <c r="E98" s="125">
        <f>RANK(E97,($E$17,$E$27,$E$37,$E$47,$E$57,$E$67,$E$77,$E$87,$E$97,$E$107,$E$117,$E$127,$E$137,$E$147,$E$157),0)</f>
        <v>5</v>
      </c>
      <c r="F98" s="74">
        <f>RANK(F97,($F$17,$F$27,$F$37,$F$47,$F$57,$F$67,$F$77,$F$87,$F$97,$F$107,$F$117,$F$127,$F$137,$F$147,$F$157),0)</f>
        <v>5</v>
      </c>
      <c r="G98" s="125">
        <f>RANK(G97,($U$17,$U$27,$U$37,$U$47,$U$57,$U$67,$U$77,$U$87,$U$97,$U$107,$U$117,$U$127,$U$137,$U$147,$U$157),1)</f>
        <v>5</v>
      </c>
      <c r="H98" s="75">
        <f>SUM(D98+E98+F98+G98)</f>
        <v>20</v>
      </c>
      <c r="I98" s="102">
        <f>RANK(H98,($H$18,$H$28,$H$38,$H$48,$H$58,$H$68,$H$78,$H$88,$H$98,$H$108,$H$118,$H$128,$H$138,$H$148,$H$158),1)</f>
        <v>5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 x14ac:dyDescent="0.3"/>
    <row r="100" spans="1:21" ht="30" customHeight="1" thickTop="1" thickBot="1" x14ac:dyDescent="0.55000000000000004">
      <c r="A100" s="26"/>
      <c r="B100" s="27" t="s">
        <v>40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30" customHeight="1" thickTop="1" thickBot="1" x14ac:dyDescent="0.55000000000000004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30" customHeight="1" thickBot="1" x14ac:dyDescent="0.55000000000000004">
      <c r="A102" s="46">
        <v>1</v>
      </c>
      <c r="B102" s="47"/>
      <c r="C102" s="81"/>
      <c r="D102" s="48">
        <v>1</v>
      </c>
      <c r="E102" s="48">
        <v>1</v>
      </c>
      <c r="F102" s="137" t="s">
        <v>15</v>
      </c>
      <c r="G102" s="137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5</v>
      </c>
    </row>
    <row r="103" spans="1:21" ht="30" customHeight="1" thickTop="1" x14ac:dyDescent="0.5">
      <c r="A103" s="53">
        <v>2</v>
      </c>
      <c r="B103" s="54"/>
      <c r="C103" s="82"/>
      <c r="D103" s="55">
        <v>1</v>
      </c>
      <c r="E103" s="55">
        <v>1</v>
      </c>
      <c r="F103" s="138"/>
      <c r="G103" s="138"/>
      <c r="H103" s="98"/>
      <c r="I103" s="21"/>
      <c r="J103" s="21"/>
      <c r="K103" s="49" t="s">
        <v>60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30" customHeight="1" thickBot="1" x14ac:dyDescent="0.55000000000000004">
      <c r="A104" s="53">
        <v>3</v>
      </c>
      <c r="B104" s="57"/>
      <c r="C104" s="83"/>
      <c r="D104" s="55">
        <v>1</v>
      </c>
      <c r="E104" s="55">
        <v>1</v>
      </c>
      <c r="F104" s="138"/>
      <c r="G104" s="138"/>
      <c r="H104" s="98"/>
      <c r="I104" s="21"/>
      <c r="J104" s="21"/>
      <c r="K104" s="58" t="s">
        <v>61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30" customHeight="1" thickTop="1" thickBot="1" x14ac:dyDescent="0.55000000000000004">
      <c r="A105" s="53">
        <v>4</v>
      </c>
      <c r="B105" s="57"/>
      <c r="C105" s="83"/>
      <c r="D105" s="55">
        <v>1</v>
      </c>
      <c r="E105" s="55">
        <v>1</v>
      </c>
      <c r="F105" s="138"/>
      <c r="G105" s="138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30" customHeight="1" thickTop="1" thickBot="1" x14ac:dyDescent="0.55000000000000004">
      <c r="A106" s="62">
        <v>5</v>
      </c>
      <c r="B106" s="63"/>
      <c r="C106" s="84"/>
      <c r="D106" s="64">
        <v>1</v>
      </c>
      <c r="E106" s="64">
        <v>1</v>
      </c>
      <c r="F106" s="139"/>
      <c r="G106" s="139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30" customHeight="1" thickTop="1" thickBot="1" x14ac:dyDescent="0.55000000000000004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15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5</v>
      </c>
      <c r="P107" s="72"/>
      <c r="Q107" s="71" t="s">
        <v>6</v>
      </c>
      <c r="R107" s="111">
        <f>RANK(R106,($R$16,$R$26,$R$36,$R$46,$R$56,$R$66,$R$76,$R$86,$R$96,$R$106,$R$116,$R$126,$R$136,$R$146,$R$156),1)</f>
        <v>5</v>
      </c>
      <c r="S107" s="72"/>
      <c r="T107" s="26" t="s">
        <v>25</v>
      </c>
      <c r="U107" s="113">
        <f>O107+R107+U102</f>
        <v>15</v>
      </c>
    </row>
    <row r="108" spans="1:21" ht="30" customHeight="1" thickTop="1" thickBot="1" x14ac:dyDescent="0.55000000000000004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5</v>
      </c>
      <c r="E108" s="125">
        <f>RANK(E107,($E$17,$E$27,$E$37,$E$47,$E$57,$E$67,$E$77,$E$87,$E$97,$E$107,$E$117,$E$127,$E$137,$E$147,$E$157),0)</f>
        <v>5</v>
      </c>
      <c r="F108" s="74">
        <f>RANK(F107,($F$17,$F$27,$F$37,$F$47,$F$57,$F$67,$F$77,$F$87,$F$97,$F$107,$F$117,$F$127,$F$137,$F$147,$F$157),0)</f>
        <v>5</v>
      </c>
      <c r="G108" s="125">
        <f>RANK(G107,($U$17,$U$27,$U$37,$U$47,$U$57,$U$67,$U$77,$U$87,$U$97,$U$107,$U$117,$U$127,$U$137,$U$147,$U$157),1)</f>
        <v>5</v>
      </c>
      <c r="H108" s="75">
        <f>SUM(D108+E108+F108+G108)</f>
        <v>20</v>
      </c>
      <c r="I108" s="102">
        <f>RANK(H108,($H$18,$H$28,$H$38,$H$48,$H$58,$H$68,$H$78,$H$88,$H$98,$H$108,$H$118,$H$128,$H$138,$H$148,$H$158),1)</f>
        <v>5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 x14ac:dyDescent="0.3"/>
    <row r="110" spans="1:21" ht="30" customHeight="1" thickTop="1" thickBot="1" x14ac:dyDescent="0.55000000000000004">
      <c r="A110" s="26"/>
      <c r="B110" s="27" t="s">
        <v>40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30" customHeight="1" thickTop="1" thickBot="1" x14ac:dyDescent="0.55000000000000004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30" customHeight="1" thickBot="1" x14ac:dyDescent="0.55000000000000004">
      <c r="A112" s="46">
        <v>1</v>
      </c>
      <c r="B112" s="47"/>
      <c r="C112" s="81"/>
      <c r="D112" s="48">
        <v>1</v>
      </c>
      <c r="E112" s="48">
        <v>1</v>
      </c>
      <c r="F112" s="137" t="s">
        <v>15</v>
      </c>
      <c r="G112" s="137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5</v>
      </c>
    </row>
    <row r="113" spans="1:21" ht="30" customHeight="1" thickTop="1" x14ac:dyDescent="0.5">
      <c r="A113" s="53">
        <v>2</v>
      </c>
      <c r="B113" s="54"/>
      <c r="C113" s="82"/>
      <c r="D113" s="55">
        <v>1</v>
      </c>
      <c r="E113" s="55">
        <v>1</v>
      </c>
      <c r="F113" s="138"/>
      <c r="G113" s="138"/>
      <c r="H113" s="98"/>
      <c r="I113" s="21"/>
      <c r="J113" s="21"/>
      <c r="K113" s="49" t="s">
        <v>60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30" customHeight="1" thickBot="1" x14ac:dyDescent="0.55000000000000004">
      <c r="A114" s="53">
        <v>3</v>
      </c>
      <c r="B114" s="57"/>
      <c r="C114" s="83"/>
      <c r="D114" s="55">
        <v>1</v>
      </c>
      <c r="E114" s="55">
        <v>1</v>
      </c>
      <c r="F114" s="138"/>
      <c r="G114" s="138"/>
      <c r="H114" s="98"/>
      <c r="I114" s="21"/>
      <c r="J114" s="21"/>
      <c r="K114" s="58" t="s">
        <v>61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30" customHeight="1" thickTop="1" thickBot="1" x14ac:dyDescent="0.55000000000000004">
      <c r="A115" s="53">
        <v>4</v>
      </c>
      <c r="B115" s="57"/>
      <c r="C115" s="83"/>
      <c r="D115" s="55">
        <v>1</v>
      </c>
      <c r="E115" s="55">
        <v>1</v>
      </c>
      <c r="F115" s="138"/>
      <c r="G115" s="138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30" customHeight="1" thickTop="1" thickBot="1" x14ac:dyDescent="0.55000000000000004">
      <c r="A116" s="62">
        <v>5</v>
      </c>
      <c r="B116" s="63"/>
      <c r="C116" s="84"/>
      <c r="D116" s="64">
        <v>1</v>
      </c>
      <c r="E116" s="64">
        <v>1</v>
      </c>
      <c r="F116" s="139"/>
      <c r="G116" s="139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30" customHeight="1" thickTop="1" thickBot="1" x14ac:dyDescent="0.55000000000000004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15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5</v>
      </c>
      <c r="P117" s="72"/>
      <c r="Q117" s="71" t="s">
        <v>6</v>
      </c>
      <c r="R117" s="111">
        <f>RANK(R116,($R$16,$R$26,$R$36,$R$46,$R$56,$R$66,$R$76,$R$86,$R$96,$R$106,$R$116,$R$126,$R$136,$R$146,$R$156),1)</f>
        <v>5</v>
      </c>
      <c r="S117" s="72"/>
      <c r="T117" s="26" t="s">
        <v>25</v>
      </c>
      <c r="U117" s="113">
        <f>O117+R117+U112</f>
        <v>15</v>
      </c>
    </row>
    <row r="118" spans="1:21" ht="30" customHeight="1" thickTop="1" thickBot="1" x14ac:dyDescent="0.55000000000000004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5</v>
      </c>
      <c r="E118" s="125">
        <f>RANK(E117,($E$17,$E$27,$E$37,$E$47,$E$57,$E$67,$E$77,$E$87,$E$97,$E$107,$E$117,$E$127,$E$137,$E$147,$E$157),0)</f>
        <v>5</v>
      </c>
      <c r="F118" s="74">
        <f>RANK(F117,($F$17,$F$27,$F$37,$F$47,$F$57,$F$67,$F$77,$F$87,$F$97,$F$107,$F$117,$F$127,$F$137,$F$147,$F$157),0)</f>
        <v>5</v>
      </c>
      <c r="G118" s="125">
        <f>RANK(G117,($U$17,$U$27,$U$37,$U$47,$U$57,$U$67,$U$77,$U$87,$U$97,$U$107,$U$117,$U$127,$U$137,$U$147,$U$157),1)</f>
        <v>5</v>
      </c>
      <c r="H118" s="75">
        <f>SUM(D118+E118+F118+G118)</f>
        <v>20</v>
      </c>
      <c r="I118" s="102">
        <f>RANK(H118,($H$18,$H$28,$H$38,$H$48,$H$58,$H$68,$H$78,$H$88,$H$98,$H$108,$H$118,$H$128,$H$138,$H$148,$H$158),1)</f>
        <v>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 x14ac:dyDescent="0.3"/>
    <row r="120" spans="1:21" ht="26.1" customHeight="1" thickTop="1" thickBot="1" x14ac:dyDescent="0.55000000000000004">
      <c r="A120" s="26"/>
      <c r="B120" s="27" t="s">
        <v>41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 x14ac:dyDescent="0.55000000000000004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 x14ac:dyDescent="0.55000000000000004">
      <c r="A122" s="46">
        <v>1</v>
      </c>
      <c r="B122" s="47"/>
      <c r="C122" s="81"/>
      <c r="D122" s="48">
        <v>1</v>
      </c>
      <c r="E122" s="48">
        <v>1</v>
      </c>
      <c r="F122" s="137" t="s">
        <v>15</v>
      </c>
      <c r="G122" s="137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5</v>
      </c>
    </row>
    <row r="123" spans="1:21" ht="26.1" customHeight="1" thickTop="1" x14ac:dyDescent="0.5">
      <c r="A123" s="53">
        <v>2</v>
      </c>
      <c r="B123" s="54"/>
      <c r="C123" s="82"/>
      <c r="D123" s="55">
        <v>1</v>
      </c>
      <c r="E123" s="55">
        <v>1</v>
      </c>
      <c r="F123" s="138"/>
      <c r="G123" s="138"/>
      <c r="H123" s="98"/>
      <c r="I123" s="21"/>
      <c r="J123" s="21"/>
      <c r="K123" s="49" t="s">
        <v>60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 x14ac:dyDescent="0.55000000000000004">
      <c r="A124" s="53">
        <v>3</v>
      </c>
      <c r="B124" s="57"/>
      <c r="C124" s="83"/>
      <c r="D124" s="55">
        <v>1</v>
      </c>
      <c r="E124" s="55">
        <v>1</v>
      </c>
      <c r="F124" s="138"/>
      <c r="G124" s="138"/>
      <c r="H124" s="98"/>
      <c r="I124" s="21"/>
      <c r="J124" s="21"/>
      <c r="K124" s="58" t="s">
        <v>61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 x14ac:dyDescent="0.55000000000000004">
      <c r="A125" s="53">
        <v>4</v>
      </c>
      <c r="B125" s="57"/>
      <c r="C125" s="83"/>
      <c r="D125" s="55">
        <v>1</v>
      </c>
      <c r="E125" s="55">
        <v>1</v>
      </c>
      <c r="F125" s="138"/>
      <c r="G125" s="138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 x14ac:dyDescent="0.55000000000000004">
      <c r="A126" s="62">
        <v>5</v>
      </c>
      <c r="B126" s="63"/>
      <c r="C126" s="84"/>
      <c r="D126" s="64">
        <v>1</v>
      </c>
      <c r="E126" s="64">
        <v>1</v>
      </c>
      <c r="F126" s="139"/>
      <c r="G126" s="139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 x14ac:dyDescent="0.55000000000000004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15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5</v>
      </c>
      <c r="P127" s="72"/>
      <c r="Q127" s="71" t="s">
        <v>6</v>
      </c>
      <c r="R127" s="111">
        <f>RANK(R126,($R$16,$R$26,$R$36,$R$46,$R$56,$R$66,$R$76,$R$86,$R$96,$R$106,$R$116,$R$126,$R$136,$R$146,$R$156),1)</f>
        <v>5</v>
      </c>
      <c r="S127" s="72"/>
      <c r="T127" s="26" t="s">
        <v>25</v>
      </c>
      <c r="U127" s="124">
        <f>O127+R127+U122</f>
        <v>15</v>
      </c>
    </row>
    <row r="128" spans="1:21" ht="26.1" customHeight="1" thickTop="1" thickBot="1" x14ac:dyDescent="0.55000000000000004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5</v>
      </c>
      <c r="E128" s="125">
        <f>RANK(E127,($E$17,$E$27,$E$37,$E$47,$E$57,$E$67,$E$77,$E$87,$E$97,$E$107,$E$117,$E$127,$E$137,$E$147,$E$157),0)</f>
        <v>5</v>
      </c>
      <c r="F128" s="74">
        <f>RANK(F127,($F$17,$F$27,$F$37,$F$47,$F$57,$F$67,$F$77,$F$87,$F$97,$F$107,$F$117,$F$127,$F$137,$F$147,$F$157),0)</f>
        <v>5</v>
      </c>
      <c r="G128" s="125">
        <f>RANK(G127,($U$17,$U$27,$U$37,$U$47,$U$57,$U$67,$U$77,$U$87,$U$97,$U$107,$U$117,$U$127,$U$137,$U$147,$U$157),1)</f>
        <v>5</v>
      </c>
      <c r="H128" s="126">
        <f>SUM(D128+E128+F128+G128)</f>
        <v>20</v>
      </c>
      <c r="I128" s="102">
        <f>RANK(H128,($H$18,$H$28,$H$38,$H$48,$H$58,$H$68,$H$78,$H$88,$H$98,$H$108,$H$118,$H$128,$H$138,$H$148,$H$158),1)</f>
        <v>5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 x14ac:dyDescent="0.3"/>
    <row r="130" spans="1:21" ht="26.1" customHeight="1" thickTop="1" thickBot="1" x14ac:dyDescent="0.55000000000000004">
      <c r="A130" s="26"/>
      <c r="B130" s="27" t="s">
        <v>39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 x14ac:dyDescent="0.55000000000000004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 x14ac:dyDescent="0.55000000000000004">
      <c r="A132" s="46">
        <v>1</v>
      </c>
      <c r="B132" s="47"/>
      <c r="C132" s="81"/>
      <c r="D132" s="48">
        <v>1</v>
      </c>
      <c r="E132" s="48">
        <v>1</v>
      </c>
      <c r="F132" s="137" t="s">
        <v>15</v>
      </c>
      <c r="G132" s="137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5</v>
      </c>
    </row>
    <row r="133" spans="1:21" ht="26.1" customHeight="1" thickTop="1" x14ac:dyDescent="0.5">
      <c r="A133" s="53">
        <v>2</v>
      </c>
      <c r="B133" s="54"/>
      <c r="C133" s="82"/>
      <c r="D133" s="55">
        <v>1</v>
      </c>
      <c r="E133" s="55">
        <v>1</v>
      </c>
      <c r="F133" s="138"/>
      <c r="G133" s="138"/>
      <c r="H133" s="98"/>
      <c r="I133" s="21"/>
      <c r="J133" s="21"/>
      <c r="K133" s="49" t="s">
        <v>60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 x14ac:dyDescent="0.55000000000000004">
      <c r="A134" s="53">
        <v>3</v>
      </c>
      <c r="B134" s="57"/>
      <c r="C134" s="83"/>
      <c r="D134" s="55">
        <v>1</v>
      </c>
      <c r="E134" s="55">
        <v>1</v>
      </c>
      <c r="F134" s="138"/>
      <c r="G134" s="138"/>
      <c r="H134" s="98"/>
      <c r="I134" s="21"/>
      <c r="J134" s="21"/>
      <c r="K134" s="58" t="s">
        <v>61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 x14ac:dyDescent="0.55000000000000004">
      <c r="A135" s="53">
        <v>4</v>
      </c>
      <c r="B135" s="57"/>
      <c r="C135" s="83"/>
      <c r="D135" s="55">
        <v>1</v>
      </c>
      <c r="E135" s="55">
        <v>1</v>
      </c>
      <c r="F135" s="138"/>
      <c r="G135" s="138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 x14ac:dyDescent="0.55000000000000004">
      <c r="A136" s="62">
        <v>5</v>
      </c>
      <c r="B136" s="63"/>
      <c r="C136" s="84"/>
      <c r="D136" s="64">
        <v>1</v>
      </c>
      <c r="E136" s="64">
        <v>1</v>
      </c>
      <c r="F136" s="139"/>
      <c r="G136" s="139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 x14ac:dyDescent="0.55000000000000004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15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5</v>
      </c>
      <c r="P137" s="72"/>
      <c r="Q137" s="71" t="s">
        <v>6</v>
      </c>
      <c r="R137" s="111">
        <f>RANK(R136,($R$16,$R$26,$R$36,$R$46,$R$56,$R$66,$R$76,$R$86,$R$96,$R$106,$R$116,$R$126,$R$136,$R$146,$R$156),1)</f>
        <v>5</v>
      </c>
      <c r="S137" s="72"/>
      <c r="T137" s="26" t="s">
        <v>25</v>
      </c>
      <c r="U137" s="124">
        <f>O137+R137+U132</f>
        <v>15</v>
      </c>
    </row>
    <row r="138" spans="1:21" ht="26.1" customHeight="1" thickTop="1" thickBot="1" x14ac:dyDescent="0.55000000000000004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5</v>
      </c>
      <c r="E138" s="125">
        <f>RANK(E137,($E$17,$E$27,$E$37,$E$47,$E$57,$E$67,$E$77,$E$87,$E$97,$E$107,$E$117,$E$127,$E$137,$E$147,$E$157),0)</f>
        <v>5</v>
      </c>
      <c r="F138" s="74">
        <f>RANK(F137,($F$17,$F$27,$F$37,$F$47,$F$57,$F$67,$F$77,$F$87,$F$97,$F$107,$F$117,$F$127,$F$137,$F$147,$F$157),0)</f>
        <v>5</v>
      </c>
      <c r="G138" s="125">
        <f>RANK(G137,($U$17,$U$27,$U$37,$U$47,$U$57,$U$67,$U$77,$U$87,$U$97,$U$107,$U$117,$U$127,$U$137,$U$147,$U$157),1)</f>
        <v>5</v>
      </c>
      <c r="H138" s="126">
        <f>SUM(D138+E138+F138+G138)</f>
        <v>20</v>
      </c>
      <c r="I138" s="102">
        <f>RANK(H138,($H$18,$H$28,$H$38,$H$48,$H$58,$H$68,$H$78,$H$88,$H$98,$H$108,$H$118,$H$128,$H$138,$H$148,$H$158),1)</f>
        <v>5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 x14ac:dyDescent="0.3"/>
    <row r="140" spans="1:21" ht="26.1" customHeight="1" thickTop="1" thickBot="1" x14ac:dyDescent="0.55000000000000004">
      <c r="A140" s="26"/>
      <c r="B140" s="27" t="s">
        <v>41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 x14ac:dyDescent="0.55000000000000004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 x14ac:dyDescent="0.55000000000000004">
      <c r="A142" s="46">
        <v>1</v>
      </c>
      <c r="B142" s="47"/>
      <c r="C142" s="81"/>
      <c r="D142" s="48">
        <v>1</v>
      </c>
      <c r="E142" s="48">
        <v>1</v>
      </c>
      <c r="F142" s="137" t="s">
        <v>15</v>
      </c>
      <c r="G142" s="137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5</v>
      </c>
    </row>
    <row r="143" spans="1:21" ht="26.1" customHeight="1" thickTop="1" x14ac:dyDescent="0.5">
      <c r="A143" s="53">
        <v>2</v>
      </c>
      <c r="B143" s="54"/>
      <c r="C143" s="82"/>
      <c r="D143" s="55">
        <v>1</v>
      </c>
      <c r="E143" s="55">
        <v>1</v>
      </c>
      <c r="F143" s="138"/>
      <c r="G143" s="138"/>
      <c r="H143" s="98"/>
      <c r="I143" s="21"/>
      <c r="J143" s="21"/>
      <c r="K143" s="49" t="s">
        <v>60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 x14ac:dyDescent="0.55000000000000004">
      <c r="A144" s="53">
        <v>3</v>
      </c>
      <c r="B144" s="57"/>
      <c r="C144" s="83"/>
      <c r="D144" s="55">
        <v>1</v>
      </c>
      <c r="E144" s="55">
        <v>1</v>
      </c>
      <c r="F144" s="138"/>
      <c r="G144" s="138"/>
      <c r="H144" s="98"/>
      <c r="I144" s="21"/>
      <c r="J144" s="21"/>
      <c r="K144" s="58" t="s">
        <v>61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 x14ac:dyDescent="0.55000000000000004">
      <c r="A145" s="53">
        <v>4</v>
      </c>
      <c r="B145" s="57"/>
      <c r="C145" s="83"/>
      <c r="D145" s="55">
        <v>1</v>
      </c>
      <c r="E145" s="55">
        <v>1</v>
      </c>
      <c r="F145" s="138"/>
      <c r="G145" s="138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 x14ac:dyDescent="0.55000000000000004">
      <c r="A146" s="62">
        <v>5</v>
      </c>
      <c r="B146" s="63"/>
      <c r="C146" s="84"/>
      <c r="D146" s="64">
        <v>1</v>
      </c>
      <c r="E146" s="64">
        <v>1</v>
      </c>
      <c r="F146" s="139"/>
      <c r="G146" s="139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 x14ac:dyDescent="0.55000000000000004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15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5</v>
      </c>
      <c r="P147" s="72"/>
      <c r="Q147" s="71" t="s">
        <v>6</v>
      </c>
      <c r="R147" s="111">
        <f>RANK(R146,($R$16,$R$26,$R$36,$R$46,$R$56,$R$66,$R$76,$R$86,$R$96,$R$106,$R$116,$R$126,$R$136,$R$146,$R$156),1)</f>
        <v>5</v>
      </c>
      <c r="S147" s="72"/>
      <c r="T147" s="26" t="s">
        <v>25</v>
      </c>
      <c r="U147" s="124">
        <f>O147+R147+U142</f>
        <v>15</v>
      </c>
    </row>
    <row r="148" spans="1:21" ht="26.1" customHeight="1" thickTop="1" thickBot="1" x14ac:dyDescent="0.55000000000000004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5</v>
      </c>
      <c r="E148" s="125">
        <f>RANK(E147,($E$17,$E$27,$E$37,$E$47,$E$57,$E$67,$E$77,$E$87,$E$97,$E$107,$E$117,$E$127,$E$137,$E$147,$E$157),0)</f>
        <v>5</v>
      </c>
      <c r="F148" s="74">
        <f>RANK(F147,($F$17,$F$27,$F$37,$F$47,$F$57,$F$67,$F$77,$F$87,$F$97,$F$107,$F$117,$F$127,$F$137,$F$147,$F$157),0)</f>
        <v>5</v>
      </c>
      <c r="G148" s="125">
        <f>RANK(G147,($U$17,$U$27,$U$37,$U$47,$U$57,$U$67,$U$77,$U$87,$U$97,$U$107,$U$117,$U$127,$U$137,$U$147,$U$157),1)</f>
        <v>5</v>
      </c>
      <c r="H148" s="126">
        <f>SUM(D148+E148+F148+G148)</f>
        <v>20</v>
      </c>
      <c r="I148" s="102">
        <f>RANK(H148,($H$18,$H$28,$H$38,$H$48,$H$58,$H$68,$H$78,$H$88,$H$98,$H$108,$H$118,$H$128,$H$138,$H$148,$H$158),1)</f>
        <v>5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 x14ac:dyDescent="0.3"/>
    <row r="150" spans="1:21" ht="26.1" customHeight="1" thickTop="1" thickBot="1" x14ac:dyDescent="0.55000000000000004">
      <c r="A150" s="26"/>
      <c r="B150" s="27" t="s">
        <v>42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 x14ac:dyDescent="0.55000000000000004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 x14ac:dyDescent="0.55000000000000004">
      <c r="A152" s="46">
        <v>1</v>
      </c>
      <c r="B152" s="47"/>
      <c r="C152" s="81"/>
      <c r="D152" s="48">
        <v>1</v>
      </c>
      <c r="E152" s="48">
        <v>1</v>
      </c>
      <c r="F152" s="137" t="s">
        <v>15</v>
      </c>
      <c r="G152" s="137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5</v>
      </c>
    </row>
    <row r="153" spans="1:21" ht="26.1" customHeight="1" thickTop="1" x14ac:dyDescent="0.5">
      <c r="A153" s="53">
        <v>2</v>
      </c>
      <c r="B153" s="54"/>
      <c r="C153" s="82"/>
      <c r="D153" s="55">
        <v>1</v>
      </c>
      <c r="E153" s="55">
        <v>1</v>
      </c>
      <c r="F153" s="138"/>
      <c r="G153" s="138"/>
      <c r="H153" s="98"/>
      <c r="I153" s="21"/>
      <c r="J153" s="21"/>
      <c r="K153" s="49" t="s">
        <v>60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 x14ac:dyDescent="0.55000000000000004">
      <c r="A154" s="53">
        <v>3</v>
      </c>
      <c r="B154" s="57"/>
      <c r="C154" s="83"/>
      <c r="D154" s="55">
        <v>1</v>
      </c>
      <c r="E154" s="55">
        <v>1</v>
      </c>
      <c r="F154" s="138"/>
      <c r="G154" s="138"/>
      <c r="H154" s="98"/>
      <c r="I154" s="21"/>
      <c r="J154" s="21"/>
      <c r="K154" s="58" t="s">
        <v>61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 x14ac:dyDescent="0.55000000000000004">
      <c r="A155" s="53">
        <v>4</v>
      </c>
      <c r="B155" s="57"/>
      <c r="C155" s="83"/>
      <c r="D155" s="55">
        <v>1</v>
      </c>
      <c r="E155" s="55">
        <v>1</v>
      </c>
      <c r="F155" s="138"/>
      <c r="G155" s="138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 x14ac:dyDescent="0.55000000000000004">
      <c r="A156" s="62">
        <v>5</v>
      </c>
      <c r="B156" s="63"/>
      <c r="C156" s="84"/>
      <c r="D156" s="64">
        <v>1</v>
      </c>
      <c r="E156" s="64">
        <v>1</v>
      </c>
      <c r="F156" s="139"/>
      <c r="G156" s="139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 x14ac:dyDescent="0.55000000000000004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15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5</v>
      </c>
      <c r="P157" s="72"/>
      <c r="Q157" s="71" t="s">
        <v>6</v>
      </c>
      <c r="R157" s="111">
        <f>RANK(R156,($R$16,$R$26,$R$36,$R$46,$R$56,$R$66,$R$76,$R$86,$R$96,$R$106,$R$116,$R$126,$R$136,$R$146,$R$156),1)</f>
        <v>5</v>
      </c>
      <c r="S157" s="72"/>
      <c r="T157" s="26" t="s">
        <v>25</v>
      </c>
      <c r="U157" s="124">
        <f>O157+R157+U152</f>
        <v>15</v>
      </c>
    </row>
    <row r="158" spans="1:21" ht="26.1" customHeight="1" thickTop="1" thickBot="1" x14ac:dyDescent="0.55000000000000004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5</v>
      </c>
      <c r="E158" s="125">
        <f>RANK(E157,($E$17,$E$27,$E$37,$E$47,$E$57,$E$67,$E$77,$E$87,$E$97,$E$107,$E$117,$E$127,$E$137,$E$147,$E$157),0)</f>
        <v>5</v>
      </c>
      <c r="F158" s="74">
        <f>RANK(F157,($F$17,$F$27,$F$37,$F$47,$F$57,$F$67,$F$77,$F$87,$F$97,$F$107,$F$117,$F$127,$F$137,$F$147,$F$157),0)</f>
        <v>5</v>
      </c>
      <c r="G158" s="125">
        <f>RANK(G157,($U$17,$U$27,$U$37,$U$47,$U$57,$U$67,$U$77,$U$87,$U$97,$U$107,$U$117,$U$127,$U$137,$U$147,$U$157),1)</f>
        <v>5</v>
      </c>
      <c r="H158" s="126">
        <f>SUM(D158+E158+F158+G158)</f>
        <v>20</v>
      </c>
      <c r="I158" s="102">
        <f>RANK(H158,($H$18,$H$28,$H$38,$H$48,$H$58,$H$68,$H$78,$H$88,$H$98,$H$108,$H$118,$H$128,$H$138,$H$148,$H$158),1)</f>
        <v>5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x14ac:dyDescent="0.25"/>
    <row r="161" spans="1:8" ht="26.1" customHeight="1" x14ac:dyDescent="0.5">
      <c r="A161" s="61"/>
      <c r="B161" s="61" t="s">
        <v>55</v>
      </c>
      <c r="C161" s="61"/>
      <c r="D161" s="61"/>
      <c r="E161" s="61"/>
    </row>
    <row r="162" spans="1:8" ht="26.1" customHeight="1" x14ac:dyDescent="0.5">
      <c r="A162" s="132"/>
      <c r="B162" s="142" t="s">
        <v>56</v>
      </c>
      <c r="C162" s="143"/>
      <c r="D162" s="143"/>
      <c r="E162" s="143"/>
      <c r="F162" s="144"/>
      <c r="G162" s="141" t="s">
        <v>5</v>
      </c>
      <c r="H162" s="141"/>
    </row>
    <row r="163" spans="1:8" ht="26.1" customHeight="1" x14ac:dyDescent="0.5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 xml:space="preserve">Grundschule Schillerschule Haßloch </v>
      </c>
      <c r="C163" s="146"/>
      <c r="D163" s="146"/>
      <c r="E163" s="146"/>
      <c r="F163" s="147"/>
      <c r="G163" s="141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5</v>
      </c>
      <c r="H163" s="141"/>
    </row>
    <row r="164" spans="1:8" ht="26.1" customHeight="1" x14ac:dyDescent="0.5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 xml:space="preserve">Grundschule Plaidt </v>
      </c>
      <c r="C164" s="143"/>
      <c r="D164" s="143"/>
      <c r="E164" s="143"/>
      <c r="F164" s="144"/>
      <c r="G164" s="141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9</v>
      </c>
      <c r="H164" s="141"/>
    </row>
    <row r="165" spans="1:8" ht="26.1" customHeight="1" x14ac:dyDescent="0.5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Grundschule Brücken</v>
      </c>
      <c r="C165" s="143"/>
      <c r="D165" s="143"/>
      <c r="E165" s="143"/>
      <c r="F165" s="144"/>
      <c r="G165" s="141">
        <f t="shared" si="0"/>
        <v>12</v>
      </c>
      <c r="H165" s="141"/>
    </row>
    <row r="166" spans="1:8" ht="26.1" customHeight="1" x14ac:dyDescent="0.5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>Böhammer-Grundschule Bad Bergzabern</v>
      </c>
      <c r="C166" s="143"/>
      <c r="D166" s="143"/>
      <c r="E166" s="143"/>
      <c r="F166" s="144"/>
      <c r="G166" s="141">
        <f t="shared" si="0"/>
        <v>14</v>
      </c>
      <c r="H166" s="141"/>
    </row>
    <row r="167" spans="1:8" ht="26.1" customHeight="1" x14ac:dyDescent="0.5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 </v>
      </c>
      <c r="C167" s="143"/>
      <c r="D167" s="143"/>
      <c r="E167" s="143"/>
      <c r="F167" s="144"/>
      <c r="G167" s="141">
        <f t="shared" si="0"/>
        <v>20</v>
      </c>
      <c r="H167" s="141"/>
    </row>
    <row r="168" spans="1:8" ht="26.1" customHeight="1" x14ac:dyDescent="0.5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41" t="str">
        <f t="shared" si="0"/>
        <v xml:space="preserve"> </v>
      </c>
      <c r="H168" s="141"/>
    </row>
    <row r="169" spans="1:8" ht="26.1" customHeight="1" x14ac:dyDescent="0.5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41" t="str">
        <f t="shared" si="0"/>
        <v xml:space="preserve"> </v>
      </c>
      <c r="H169" s="141"/>
    </row>
    <row r="170" spans="1:8" ht="26.1" customHeight="1" x14ac:dyDescent="0.5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41" t="str">
        <f t="shared" si="0"/>
        <v xml:space="preserve"> </v>
      </c>
      <c r="H170" s="141"/>
    </row>
    <row r="171" spans="1:8" ht="26.1" customHeight="1" x14ac:dyDescent="0.5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41" t="str">
        <f t="shared" si="0"/>
        <v xml:space="preserve"> </v>
      </c>
      <c r="H171" s="141"/>
    </row>
    <row r="172" spans="1:8" ht="26.1" customHeight="1" x14ac:dyDescent="0.5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41" t="str">
        <f t="shared" si="0"/>
        <v xml:space="preserve"> </v>
      </c>
      <c r="H172" s="141"/>
    </row>
  </sheetData>
  <sheetProtection sheet="1" objects="1" scenarios="1"/>
  <customSheetViews>
    <customSheetView guid="{E633A64A-A8F5-4D3D-BBE1-1092D3FCDE54}" scale="55" showPageBreaks="1" printArea="1" view="pageBreakPreview">
      <pane ySplit="6" topLeftCell="A43" activePane="bottomLeft" state="frozen"/>
      <selection pane="bottomLeft" activeCell="B52" sqref="B52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1"/>
      <headerFooter alignWithMargins="0">
        <oddFooter>&amp;RWK IV,1 Mädchen</oddFooter>
      </headerFooter>
    </customSheetView>
    <customSheetView guid="{BD50EC88-8DF9-4D4A-94D9-54E1156DA798}" scale="55" showPageBreaks="1" printArea="1" view="pageBreakPreview">
      <pane ySplit="6" topLeftCell="A7" activePane="bottomLeft" state="frozen"/>
      <selection pane="bottomLeft" activeCell="K46" sqref="K46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2"/>
      <headerFooter alignWithMargins="0">
        <oddFooter>&amp;RWK IV,1 Mädchen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A161" sqref="A161:H172"/>
      <rowBreaks count="2" manualBreakCount="2">
        <brk id="49" max="20" man="1"/>
        <brk id="89" max="20" man="1"/>
      </rowBreaks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9" orientation="landscape" horizontalDpi="300" verticalDpi="300" r:id="rId3"/>
      <headerFooter alignWithMargins="0">
        <oddFooter>&amp;RWK IV,1 Mädchen</oddFooter>
      </headerFooter>
    </customSheetView>
  </customSheetViews>
  <mergeCells count="52"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  <mergeCell ref="B165:F165"/>
    <mergeCell ref="G165:H165"/>
    <mergeCell ref="B166:F166"/>
    <mergeCell ref="G166:H166"/>
    <mergeCell ref="B167:F167"/>
    <mergeCell ref="G167:H167"/>
    <mergeCell ref="B162:F162"/>
    <mergeCell ref="G162:H162"/>
    <mergeCell ref="B163:F163"/>
    <mergeCell ref="G163:H163"/>
    <mergeCell ref="B164:F164"/>
    <mergeCell ref="G164:H164"/>
    <mergeCell ref="F12:F16"/>
    <mergeCell ref="G12:G16"/>
    <mergeCell ref="F22:F26"/>
    <mergeCell ref="G22:G26"/>
    <mergeCell ref="F32:F36"/>
    <mergeCell ref="G32:G36"/>
    <mergeCell ref="F42:F46"/>
    <mergeCell ref="G42:G46"/>
    <mergeCell ref="F52:F56"/>
    <mergeCell ref="G52:G56"/>
    <mergeCell ref="F62:F66"/>
    <mergeCell ref="G62:G66"/>
    <mergeCell ref="F72:F76"/>
    <mergeCell ref="G72:G76"/>
    <mergeCell ref="F82:F86"/>
    <mergeCell ref="G82:G86"/>
    <mergeCell ref="F92:F96"/>
    <mergeCell ref="G92:G96"/>
    <mergeCell ref="F102:F106"/>
    <mergeCell ref="G102:G106"/>
    <mergeCell ref="F112:F116"/>
    <mergeCell ref="G112:G116"/>
    <mergeCell ref="F122:F126"/>
    <mergeCell ref="G122:G126"/>
    <mergeCell ref="F132:F136"/>
    <mergeCell ref="G132:G136"/>
    <mergeCell ref="F142:F146"/>
    <mergeCell ref="G142:G146"/>
    <mergeCell ref="F152:F156"/>
    <mergeCell ref="G152:G156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9" orientation="landscape" horizontalDpi="300" verticalDpi="300" r:id="rId4"/>
  <headerFooter alignWithMargins="0">
    <oddFooter>&amp;RWK IV,1 Mädchen</oddFooter>
  </headerFooter>
  <rowBreaks count="2" manualBreakCount="2">
    <brk id="49" max="20" man="1"/>
    <brk id="89" max="20" man="1"/>
  </rowBreaks>
  <colBreaks count="1" manualBreakCount="1">
    <brk id="21" max="48" man="1"/>
  </colBrea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3"/>
  <dimension ref="A1:U172"/>
  <sheetViews>
    <sheetView view="pageBreakPreview" zoomScale="52" zoomScaleNormal="50" zoomScaleSheetLayoutView="52" workbookViewId="0">
      <pane ySplit="6" topLeftCell="A19" activePane="bottomLeft" state="frozen"/>
      <selection pane="bottomLeft" activeCell="B23" sqref="B23"/>
    </sheetView>
  </sheetViews>
  <sheetFormatPr baseColWidth="10" defaultColWidth="11.44140625" defaultRowHeight="26.1" customHeight="1" x14ac:dyDescent="0.25"/>
  <cols>
    <col min="1" max="1" width="7.44140625" style="11" customWidth="1"/>
    <col min="2" max="2" width="54.33203125" style="11" customWidth="1"/>
    <col min="3" max="3" width="7" style="13" customWidth="1"/>
    <col min="4" max="7" width="15.6640625" style="10" customWidth="1"/>
    <col min="8" max="8" width="11.5546875" style="13" customWidth="1"/>
    <col min="9" max="9" width="7.33203125" style="11" customWidth="1"/>
    <col min="10" max="10" width="12.6640625" style="11" customWidth="1"/>
    <col min="11" max="11" width="25.6640625" style="11" customWidth="1"/>
    <col min="12" max="12" width="11.44140625" style="11"/>
    <col min="13" max="13" width="12.6640625" style="11" customWidth="1"/>
    <col min="14" max="14" width="45.6640625" style="11" customWidth="1"/>
    <col min="15" max="15" width="11" style="10" customWidth="1"/>
    <col min="16" max="16" width="5" style="11" customWidth="1"/>
    <col min="17" max="17" width="45.6640625" style="11" customWidth="1"/>
    <col min="18" max="18" width="11.88671875" style="10" customWidth="1"/>
    <col min="19" max="19" width="4" style="11" customWidth="1"/>
    <col min="20" max="20" width="20" style="11" customWidth="1"/>
    <col min="21" max="21" width="8" style="11" customWidth="1"/>
    <col min="22" max="16384" width="11.44140625" style="11"/>
  </cols>
  <sheetData>
    <row r="1" spans="1:21" ht="26.1" customHeight="1" x14ac:dyDescent="0.5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 x14ac:dyDescent="0.5">
      <c r="A2" s="18" t="s">
        <v>62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 x14ac:dyDescent="0.5">
      <c r="A3" s="18" t="s">
        <v>59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 x14ac:dyDescent="0.5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 x14ac:dyDescent="0.55000000000000004">
      <c r="A5" s="18" t="s">
        <v>90</v>
      </c>
      <c r="B5" s="18"/>
      <c r="C5" s="20"/>
      <c r="D5" s="19"/>
      <c r="E5" s="19"/>
      <c r="F5" s="114" t="s">
        <v>27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 x14ac:dyDescent="0.5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3" customHeight="1" x14ac:dyDescent="0.5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4.5" hidden="1" customHeight="1" x14ac:dyDescent="0.5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 x14ac:dyDescent="0.55000000000000004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 x14ac:dyDescent="0.55000000000000004">
      <c r="A10" s="26"/>
      <c r="B10" s="27" t="s">
        <v>88</v>
      </c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 x14ac:dyDescent="0.55000000000000004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5.5</v>
      </c>
      <c r="M11" s="18"/>
      <c r="N11" s="47" t="s">
        <v>124</v>
      </c>
      <c r="O11" s="105">
        <v>5.28</v>
      </c>
      <c r="P11" s="95"/>
      <c r="Q11" s="47" t="s">
        <v>124</v>
      </c>
      <c r="R11" s="105">
        <v>7.05</v>
      </c>
      <c r="S11" s="80"/>
      <c r="T11" s="42" t="s">
        <v>22</v>
      </c>
      <c r="U11" s="45">
        <v>41.5</v>
      </c>
    </row>
    <row r="12" spans="1:21" ht="30" customHeight="1" thickBot="1" x14ac:dyDescent="0.55000000000000004">
      <c r="A12" s="46">
        <v>1</v>
      </c>
      <c r="B12" s="47" t="s">
        <v>124</v>
      </c>
      <c r="C12" s="81">
        <v>9</v>
      </c>
      <c r="D12" s="48">
        <v>14.5</v>
      </c>
      <c r="E12" s="48">
        <v>14.25</v>
      </c>
      <c r="F12" s="137" t="s">
        <v>15</v>
      </c>
      <c r="G12" s="137" t="s">
        <v>18</v>
      </c>
      <c r="H12" s="96"/>
      <c r="I12" s="21"/>
      <c r="J12" s="21"/>
      <c r="K12" s="49" t="s">
        <v>14</v>
      </c>
      <c r="L12" s="50">
        <v>5.5</v>
      </c>
      <c r="M12" s="18"/>
      <c r="N12" s="54" t="s">
        <v>125</v>
      </c>
      <c r="O12" s="106">
        <v>5.4</v>
      </c>
      <c r="P12" s="97"/>
      <c r="Q12" s="54" t="s">
        <v>125</v>
      </c>
      <c r="R12" s="106">
        <v>6</v>
      </c>
      <c r="S12" s="24"/>
      <c r="T12" s="52" t="s">
        <v>6</v>
      </c>
      <c r="U12" s="117">
        <f>RANK(U11,($U$11,$U$21,$U$31,$U$41,$U$51,$U$61,$U$71,$U$81,$U$91,$U$101,$U$111,$U$121,$U$131,$U$141,$U$151),1)</f>
        <v>4</v>
      </c>
    </row>
    <row r="13" spans="1:21" ht="30" customHeight="1" thickTop="1" x14ac:dyDescent="0.5">
      <c r="A13" s="53">
        <v>2</v>
      </c>
      <c r="B13" s="54" t="s">
        <v>125</v>
      </c>
      <c r="C13" s="82">
        <v>9</v>
      </c>
      <c r="D13" s="55">
        <v>15.5</v>
      </c>
      <c r="E13" s="55">
        <v>15.75</v>
      </c>
      <c r="F13" s="138"/>
      <c r="G13" s="138"/>
      <c r="H13" s="98"/>
      <c r="I13" s="21"/>
      <c r="J13" s="21"/>
      <c r="K13" s="49" t="s">
        <v>60</v>
      </c>
      <c r="L13" s="50">
        <v>5</v>
      </c>
      <c r="M13" s="18"/>
      <c r="N13" s="57" t="s">
        <v>126</v>
      </c>
      <c r="O13" s="106">
        <v>5.71</v>
      </c>
      <c r="P13" s="97"/>
      <c r="Q13" s="57" t="s">
        <v>126</v>
      </c>
      <c r="R13" s="106">
        <v>5.2</v>
      </c>
      <c r="S13" s="24"/>
      <c r="T13" s="24"/>
      <c r="U13" s="56"/>
    </row>
    <row r="14" spans="1:21" ht="30" customHeight="1" thickBot="1" x14ac:dyDescent="0.55000000000000004">
      <c r="A14" s="53">
        <v>3</v>
      </c>
      <c r="B14" s="57" t="s">
        <v>126</v>
      </c>
      <c r="C14" s="83">
        <v>8</v>
      </c>
      <c r="D14" s="55">
        <v>15.75</v>
      </c>
      <c r="E14" s="55">
        <v>15.75</v>
      </c>
      <c r="F14" s="138"/>
      <c r="G14" s="138"/>
      <c r="H14" s="98"/>
      <c r="I14" s="21"/>
      <c r="J14" s="21"/>
      <c r="K14" s="58" t="s">
        <v>61</v>
      </c>
      <c r="L14" s="59">
        <v>5.25</v>
      </c>
      <c r="M14" s="18"/>
      <c r="N14" s="57" t="s">
        <v>127</v>
      </c>
      <c r="O14" s="106">
        <v>5.64</v>
      </c>
      <c r="P14" s="97"/>
      <c r="Q14" s="57" t="s">
        <v>127</v>
      </c>
      <c r="R14" s="106">
        <v>5.2</v>
      </c>
      <c r="S14" s="24"/>
      <c r="T14" s="24"/>
      <c r="U14" s="56"/>
    </row>
    <row r="15" spans="1:21" ht="30" customHeight="1" thickTop="1" thickBot="1" x14ac:dyDescent="0.55000000000000004">
      <c r="A15" s="53">
        <v>4</v>
      </c>
      <c r="B15" s="57" t="s">
        <v>127</v>
      </c>
      <c r="C15" s="83">
        <v>8</v>
      </c>
      <c r="D15" s="55">
        <v>14.75</v>
      </c>
      <c r="E15" s="55">
        <v>15.5</v>
      </c>
      <c r="F15" s="138"/>
      <c r="G15" s="138"/>
      <c r="H15" s="98"/>
      <c r="I15" s="21"/>
      <c r="J15" s="21"/>
      <c r="K15" s="26" t="s">
        <v>0</v>
      </c>
      <c r="L15" s="103">
        <f>L11+L12+(L13+L14)/2</f>
        <v>16.125</v>
      </c>
      <c r="M15" s="18"/>
      <c r="N15" s="63" t="s">
        <v>128</v>
      </c>
      <c r="O15" s="107">
        <v>5.26</v>
      </c>
      <c r="P15" s="61"/>
      <c r="Q15" s="63" t="s">
        <v>128</v>
      </c>
      <c r="R15" s="107">
        <v>7.45</v>
      </c>
      <c r="S15" s="24"/>
      <c r="T15" s="24"/>
      <c r="U15" s="56"/>
    </row>
    <row r="16" spans="1:21" ht="30" customHeight="1" thickTop="1" thickBot="1" x14ac:dyDescent="0.55000000000000004">
      <c r="A16" s="62">
        <v>5</v>
      </c>
      <c r="B16" s="63" t="s">
        <v>128</v>
      </c>
      <c r="C16" s="84">
        <v>7</v>
      </c>
      <c r="D16" s="64">
        <v>13.25</v>
      </c>
      <c r="E16" s="64">
        <v>13.75</v>
      </c>
      <c r="F16" s="139"/>
      <c r="G16" s="139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22.03</v>
      </c>
      <c r="P16" s="24"/>
      <c r="Q16" s="85" t="s">
        <v>23</v>
      </c>
      <c r="R16" s="108">
        <f>SMALL((R11:R15),1)+SMALL((R11:R15),2)+SMALL((R11:R15),3)+SMALL((R11:R15),4)</f>
        <v>23.45</v>
      </c>
      <c r="S16" s="24"/>
      <c r="T16" s="24"/>
      <c r="U16" s="56"/>
    </row>
    <row r="17" spans="1:21" ht="30" customHeight="1" thickTop="1" thickBot="1" x14ac:dyDescent="0.55000000000000004">
      <c r="A17" s="66"/>
      <c r="B17" s="67" t="s">
        <v>5</v>
      </c>
      <c r="C17" s="86"/>
      <c r="D17" s="68">
        <f>LARGE((D12:D16),1)+LARGE((D12:D16),2)+LARGE((D12:D16),3)+LARGE((D12:D16),4)</f>
        <v>60.5</v>
      </c>
      <c r="E17" s="68">
        <f>LARGE((E12:E16),1)+LARGE((E12:E16),2)+LARGE((E12:E16),3)+LARGE((E12:E16),4)</f>
        <v>61.25</v>
      </c>
      <c r="F17" s="69">
        <f>L15</f>
        <v>16.125</v>
      </c>
      <c r="G17" s="70">
        <f>U17</f>
        <v>12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4</v>
      </c>
      <c r="P17" s="72"/>
      <c r="Q17" s="71" t="s">
        <v>6</v>
      </c>
      <c r="R17" s="111">
        <f>RANK(R16,($R$16,$R$26,$R$36,$R$46,$R$56,$R$66,$R$76,$R$86,$R$96,$R$106,$R$116,$R$126,$R$136,$R$146,$R$156),1)</f>
        <v>4</v>
      </c>
      <c r="S17" s="72"/>
      <c r="T17" s="26" t="s">
        <v>25</v>
      </c>
      <c r="U17" s="112">
        <f>O17+R17+U12</f>
        <v>12</v>
      </c>
    </row>
    <row r="18" spans="1:21" ht="30" customHeight="1" thickTop="1" thickBot="1" x14ac:dyDescent="0.55000000000000004">
      <c r="A18" s="60"/>
      <c r="B18" s="73" t="s">
        <v>19</v>
      </c>
      <c r="C18" s="87"/>
      <c r="D18" s="125">
        <f>RANK(D17,($D$17,$D$27,$D$37,$D$47,$D$57,$D$67,$D$77,$D$87,$D$97,$D$107,$D$117,$D$127,$D$137,$D$147,D$157),0)</f>
        <v>2</v>
      </c>
      <c r="E18" s="125">
        <f>RANK(E17,($E$17,$E$27,$E$37,$E$47,$E$57,$E$67,$E$77,$E$87,$E$97,$E$107,$E$117,$E$127,$E$137,$E$147,$E$157),0)</f>
        <v>3</v>
      </c>
      <c r="F18" s="74">
        <f>RANK(F17,($F$17,$F$27,$F$37,$F$47,$F$57,$F$67,$F$77,$F$87,$F$97,$F$107,$F$117,$F$127,$F$137,$F$147,$F$157),0)</f>
        <v>2</v>
      </c>
      <c r="G18" s="125">
        <f>RANK(G17,($U$17,$U$27,$U$37,$U$47,$U$57,$U$67,$U$77,$U$87,$U$97,$U$107,$U$117,$U$127,$U$137,$U$147,$U$157),1)</f>
        <v>4</v>
      </c>
      <c r="H18" s="75">
        <f>SUM(D18+E18+F18+G18)</f>
        <v>11</v>
      </c>
      <c r="I18" s="102">
        <f>RANK(H18,($H$18,$H$28,$H$38,$H$48,$H$58,$H$68,$H$78,$H$88,$H$98,$H$108,$H$118,$H$128,$H$138,$H$148,$H$158),1)</f>
        <v>2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 x14ac:dyDescent="0.55000000000000004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 x14ac:dyDescent="0.55000000000000004">
      <c r="A20" s="26"/>
      <c r="B20" s="27" t="s">
        <v>58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 x14ac:dyDescent="0.55000000000000004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5.75</v>
      </c>
      <c r="M21" s="18"/>
      <c r="N21" s="47" t="s">
        <v>74</v>
      </c>
      <c r="O21" s="105">
        <v>6.7</v>
      </c>
      <c r="P21" s="97"/>
      <c r="Q21" s="47" t="s">
        <v>74</v>
      </c>
      <c r="R21" s="105">
        <v>4.5999999999999996</v>
      </c>
      <c r="S21" s="24"/>
      <c r="T21" s="42" t="s">
        <v>22</v>
      </c>
      <c r="U21" s="45">
        <v>40.78</v>
      </c>
    </row>
    <row r="22" spans="1:21" ht="30" customHeight="1" thickBot="1" x14ac:dyDescent="0.55000000000000004">
      <c r="A22" s="46">
        <v>1</v>
      </c>
      <c r="B22" s="47" t="s">
        <v>74</v>
      </c>
      <c r="C22" s="81">
        <v>7</v>
      </c>
      <c r="D22" s="48">
        <v>17.5</v>
      </c>
      <c r="E22" s="48">
        <v>18</v>
      </c>
      <c r="F22" s="137" t="s">
        <v>15</v>
      </c>
      <c r="G22" s="137" t="s">
        <v>18</v>
      </c>
      <c r="H22" s="96"/>
      <c r="I22" s="21"/>
      <c r="J22" s="21"/>
      <c r="K22" s="49" t="s">
        <v>14</v>
      </c>
      <c r="L22" s="50">
        <v>5.5</v>
      </c>
      <c r="M22" s="18"/>
      <c r="N22" s="54" t="s">
        <v>73</v>
      </c>
      <c r="O22" s="106">
        <v>5.77</v>
      </c>
      <c r="P22" s="97"/>
      <c r="Q22" s="54" t="s">
        <v>73</v>
      </c>
      <c r="R22" s="106">
        <v>4.3499999999999996</v>
      </c>
      <c r="S22" s="24"/>
      <c r="T22" s="52" t="s">
        <v>6</v>
      </c>
      <c r="U22" s="117">
        <f>RANK(U21,($U$11,$U$21,$U$31,$U$41,$U$51,$U$61,$U$71,$U$81,$U$91,$U$101,$U$111,$U$121,$U$131,$U$141,$U$151),1)</f>
        <v>2</v>
      </c>
    </row>
    <row r="23" spans="1:21" ht="30" customHeight="1" thickTop="1" x14ac:dyDescent="0.5">
      <c r="A23" s="53">
        <v>2</v>
      </c>
      <c r="B23" s="54" t="s">
        <v>73</v>
      </c>
      <c r="C23" s="82">
        <v>9</v>
      </c>
      <c r="D23" s="55">
        <v>16.75</v>
      </c>
      <c r="E23" s="55">
        <v>17.75</v>
      </c>
      <c r="F23" s="138"/>
      <c r="G23" s="138"/>
      <c r="H23" s="98"/>
      <c r="I23" s="21"/>
      <c r="J23" s="21"/>
      <c r="K23" s="49" t="s">
        <v>60</v>
      </c>
      <c r="L23" s="50">
        <v>6</v>
      </c>
      <c r="M23" s="18"/>
      <c r="N23" s="57" t="s">
        <v>132</v>
      </c>
      <c r="O23" s="106">
        <v>6.45</v>
      </c>
      <c r="P23" s="97"/>
      <c r="Q23" s="57" t="s">
        <v>132</v>
      </c>
      <c r="R23" s="106">
        <v>5.15</v>
      </c>
      <c r="S23" s="24"/>
      <c r="T23" s="24"/>
      <c r="U23" s="56"/>
    </row>
    <row r="24" spans="1:21" ht="30" customHeight="1" thickBot="1" x14ac:dyDescent="0.55000000000000004">
      <c r="A24" s="53">
        <v>3</v>
      </c>
      <c r="B24" s="57" t="s">
        <v>132</v>
      </c>
      <c r="C24" s="83">
        <v>7</v>
      </c>
      <c r="D24" s="55">
        <v>16.25</v>
      </c>
      <c r="E24" s="55">
        <v>17.25</v>
      </c>
      <c r="F24" s="138"/>
      <c r="G24" s="138"/>
      <c r="H24" s="98"/>
      <c r="I24" s="21"/>
      <c r="J24" s="21"/>
      <c r="K24" s="58" t="s">
        <v>61</v>
      </c>
      <c r="L24" s="59">
        <v>6</v>
      </c>
      <c r="M24" s="18"/>
      <c r="N24" s="57" t="s">
        <v>133</v>
      </c>
      <c r="O24" s="106">
        <v>5.98</v>
      </c>
      <c r="P24" s="97"/>
      <c r="Q24" s="57" t="s">
        <v>133</v>
      </c>
      <c r="R24" s="106">
        <v>4.4000000000000004</v>
      </c>
      <c r="S24" s="24"/>
      <c r="T24" s="24"/>
      <c r="U24" s="56"/>
    </row>
    <row r="25" spans="1:21" ht="30" customHeight="1" thickTop="1" thickBot="1" x14ac:dyDescent="0.55000000000000004">
      <c r="A25" s="53">
        <v>4</v>
      </c>
      <c r="B25" s="57" t="s">
        <v>133</v>
      </c>
      <c r="C25" s="83">
        <v>8</v>
      </c>
      <c r="D25" s="55">
        <v>16.75</v>
      </c>
      <c r="E25" s="55">
        <v>17.75</v>
      </c>
      <c r="F25" s="138"/>
      <c r="G25" s="138"/>
      <c r="H25" s="98"/>
      <c r="I25" s="21"/>
      <c r="J25" s="21"/>
      <c r="K25" s="26" t="s">
        <v>0</v>
      </c>
      <c r="L25" s="103">
        <f>L21+L22+(L23+L24)/2</f>
        <v>17.25</v>
      </c>
      <c r="M25" s="18"/>
      <c r="N25" s="63" t="s">
        <v>134</v>
      </c>
      <c r="O25" s="107">
        <v>6.78</v>
      </c>
      <c r="P25" s="61"/>
      <c r="Q25" s="63" t="s">
        <v>134</v>
      </c>
      <c r="R25" s="107">
        <v>3.5</v>
      </c>
      <c r="S25" s="24"/>
      <c r="T25" s="24"/>
      <c r="U25" s="56"/>
    </row>
    <row r="26" spans="1:21" ht="30" customHeight="1" thickTop="1" thickBot="1" x14ac:dyDescent="0.55000000000000004">
      <c r="A26" s="62">
        <v>5</v>
      </c>
      <c r="B26" s="63" t="s">
        <v>134</v>
      </c>
      <c r="C26" s="84">
        <v>7</v>
      </c>
      <c r="D26" s="64">
        <v>15.75</v>
      </c>
      <c r="E26" s="64">
        <v>16.75</v>
      </c>
      <c r="F26" s="139"/>
      <c r="G26" s="139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25.91</v>
      </c>
      <c r="P26" s="24"/>
      <c r="Q26" s="65" t="s">
        <v>23</v>
      </c>
      <c r="R26" s="108">
        <f>SMALL((R21:R25),1)+SMALL((R21:R25),2)+SMALL((R21:R25),3)+SMALL((R21:R25),4)</f>
        <v>16.850000000000001</v>
      </c>
      <c r="S26" s="24"/>
      <c r="T26" s="24"/>
      <c r="U26" s="56"/>
    </row>
    <row r="27" spans="1:21" ht="30" customHeight="1" thickTop="1" thickBot="1" x14ac:dyDescent="0.55000000000000004">
      <c r="A27" s="66"/>
      <c r="B27" s="67" t="s">
        <v>5</v>
      </c>
      <c r="C27" s="86">
        <v>7</v>
      </c>
      <c r="D27" s="68">
        <f>LARGE((D22:D26),1)+LARGE((D22:D26),2)+LARGE((D22:D26),3)+LARGE((D22:D26),4)</f>
        <v>67.25</v>
      </c>
      <c r="E27" s="68">
        <f>LARGE((E22:E26),1)+LARGE((E22:E26),2)+LARGE((E22:E26),3)+LARGE((E22:E26),4)</f>
        <v>70.75</v>
      </c>
      <c r="F27" s="69">
        <f>L25</f>
        <v>17.25</v>
      </c>
      <c r="G27" s="70">
        <f>U27</f>
        <v>5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2</v>
      </c>
      <c r="P27" s="72"/>
      <c r="Q27" s="71" t="s">
        <v>6</v>
      </c>
      <c r="R27" s="111">
        <f>RANK(R26,($R$16,$R$26,$R$36,$R$46,$R$56,$R$66,$R$76,$R$86,$R$96,$R$106,$R$116,$R$126,$R$136,$R$146,$R$156),1)</f>
        <v>1</v>
      </c>
      <c r="S27" s="72"/>
      <c r="T27" s="26" t="s">
        <v>25</v>
      </c>
      <c r="U27" s="113">
        <f>O27+R27+U22</f>
        <v>5</v>
      </c>
    </row>
    <row r="28" spans="1:21" ht="30" customHeight="1" thickTop="1" thickBot="1" x14ac:dyDescent="0.55000000000000004">
      <c r="A28" s="60"/>
      <c r="B28" s="73" t="s">
        <v>19</v>
      </c>
      <c r="C28" s="87"/>
      <c r="D28" s="125">
        <f>RANK(D27,($D$17,$D$27,$D$37,$D$47,$D$57,$D$67,$D$77,$D$87,$D$97,$D$107,$D$117,$D$127,$D$137,$D$147,D$157),0)</f>
        <v>1</v>
      </c>
      <c r="E28" s="125">
        <f>RANK(E27,($E$17,$E$27,$E$37,$E$47,$E$57,$E$67,$E$77,$E$87,$E$97,$E$107,$E$117,$E$127,$E$137,$E$147,$E$157),0)</f>
        <v>1</v>
      </c>
      <c r="F28" s="74">
        <f>RANK(F27,($F$17,$F$27,$F$37,$F$47,$F$57,$F$67,$F$77,$F$87,$F$97,$F$107,$F$117,$F$127,$F$137,$F$147,$F$157),0)</f>
        <v>1</v>
      </c>
      <c r="G28" s="125">
        <f>RANK(G27,($U$17,$U$27,$U$37,$U$47,$U$57,$U$67,$U$77,$U$87,$U$97,$U$107,$U$117,$U$127,$U$137,$U$147,$U$157),1)</f>
        <v>1</v>
      </c>
      <c r="H28" s="75">
        <f>SUM(D28+E28+F28+G28)</f>
        <v>4</v>
      </c>
      <c r="I28" s="102">
        <f>RANK(H28,($H$18,$H$28,$H$38,$H$48,$H$58,$H$68,$H$78,$H$88,$H$98,$H$108,$H$118,$H$128,$H$138,$H$148,$H$158),1)</f>
        <v>1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 x14ac:dyDescent="0.55000000000000004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 x14ac:dyDescent="0.55000000000000004">
      <c r="A30" s="26"/>
      <c r="B30" s="27" t="s">
        <v>68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 x14ac:dyDescent="0.55000000000000004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5</v>
      </c>
      <c r="M31" s="18"/>
      <c r="N31" s="47" t="s">
        <v>155</v>
      </c>
      <c r="O31" s="48">
        <v>6.14</v>
      </c>
      <c r="P31" s="97"/>
      <c r="Q31" s="47" t="s">
        <v>155</v>
      </c>
      <c r="R31" s="105">
        <v>5.8</v>
      </c>
      <c r="S31" s="24"/>
      <c r="T31" s="42" t="s">
        <v>22</v>
      </c>
      <c r="U31" s="45">
        <v>39.159999999999997</v>
      </c>
    </row>
    <row r="32" spans="1:21" ht="30" customHeight="1" thickBot="1" x14ac:dyDescent="0.55000000000000004">
      <c r="A32" s="46">
        <v>1</v>
      </c>
      <c r="B32" s="47" t="s">
        <v>155</v>
      </c>
      <c r="C32" s="81">
        <v>8</v>
      </c>
      <c r="D32" s="48">
        <v>11.75</v>
      </c>
      <c r="E32" s="48">
        <v>12.75</v>
      </c>
      <c r="F32" s="137" t="s">
        <v>15</v>
      </c>
      <c r="G32" s="137" t="s">
        <v>18</v>
      </c>
      <c r="H32" s="96"/>
      <c r="I32" s="21"/>
      <c r="J32" s="21"/>
      <c r="K32" s="49" t="s">
        <v>14</v>
      </c>
      <c r="L32" s="50">
        <v>4.75</v>
      </c>
      <c r="M32" s="18"/>
      <c r="N32" s="54" t="s">
        <v>156</v>
      </c>
      <c r="O32" s="55">
        <v>6.05</v>
      </c>
      <c r="P32" s="97"/>
      <c r="Q32" s="54" t="s">
        <v>156</v>
      </c>
      <c r="R32" s="106">
        <v>7.1</v>
      </c>
      <c r="S32" s="24"/>
      <c r="T32" s="52" t="s">
        <v>6</v>
      </c>
      <c r="U32" s="117">
        <f>RANK(U31,($U$11,$U$21,$U$31,$U$41,$U$51,$U$61,$U$71,$U$81,$U$91,$U$101,$U$111,$U$121,$U$131,$U$141,$U$151),1)</f>
        <v>1</v>
      </c>
    </row>
    <row r="33" spans="1:21" ht="30" customHeight="1" thickTop="1" x14ac:dyDescent="0.5">
      <c r="A33" s="53">
        <v>2</v>
      </c>
      <c r="B33" s="54" t="s">
        <v>156</v>
      </c>
      <c r="C33" s="82">
        <v>7</v>
      </c>
      <c r="D33" s="55">
        <v>10.75</v>
      </c>
      <c r="E33" s="55">
        <v>13</v>
      </c>
      <c r="F33" s="138"/>
      <c r="G33" s="138"/>
      <c r="H33" s="98"/>
      <c r="I33" s="21"/>
      <c r="J33" s="21"/>
      <c r="K33" s="49" t="s">
        <v>60</v>
      </c>
      <c r="L33" s="50">
        <v>5</v>
      </c>
      <c r="M33" s="18"/>
      <c r="N33" s="57" t="s">
        <v>157</v>
      </c>
      <c r="O33" s="55">
        <v>5.57</v>
      </c>
      <c r="P33" s="97"/>
      <c r="Q33" s="57" t="s">
        <v>157</v>
      </c>
      <c r="R33" s="106">
        <v>6.05</v>
      </c>
      <c r="S33" s="24"/>
      <c r="T33" s="24"/>
      <c r="U33" s="56"/>
    </row>
    <row r="34" spans="1:21" ht="30" customHeight="1" thickBot="1" x14ac:dyDescent="0.55000000000000004">
      <c r="A34" s="53">
        <v>3</v>
      </c>
      <c r="B34" s="57" t="s">
        <v>157</v>
      </c>
      <c r="C34" s="83">
        <v>8</v>
      </c>
      <c r="D34" s="55">
        <v>15</v>
      </c>
      <c r="E34" s="55">
        <v>12.75</v>
      </c>
      <c r="F34" s="138"/>
      <c r="G34" s="138"/>
      <c r="H34" s="98"/>
      <c r="I34" s="21"/>
      <c r="J34" s="21"/>
      <c r="K34" s="58" t="s">
        <v>61</v>
      </c>
      <c r="L34" s="59">
        <v>4.5</v>
      </c>
      <c r="M34" s="18"/>
      <c r="N34" s="57" t="s">
        <v>158</v>
      </c>
      <c r="O34" s="55">
        <v>7.36</v>
      </c>
      <c r="P34" s="97"/>
      <c r="Q34" s="57" t="s">
        <v>158</v>
      </c>
      <c r="R34" s="106">
        <v>30</v>
      </c>
      <c r="S34" s="24"/>
      <c r="T34" s="24"/>
      <c r="U34" s="56"/>
    </row>
    <row r="35" spans="1:21" ht="30" customHeight="1" thickTop="1" thickBot="1" x14ac:dyDescent="0.55000000000000004">
      <c r="A35" s="53">
        <v>4</v>
      </c>
      <c r="B35" s="57" t="s">
        <v>158</v>
      </c>
      <c r="C35" s="83">
        <v>7</v>
      </c>
      <c r="D35" s="55">
        <v>10.75</v>
      </c>
      <c r="E35" s="55">
        <v>8.75</v>
      </c>
      <c r="F35" s="138"/>
      <c r="G35" s="138"/>
      <c r="H35" s="98"/>
      <c r="I35" s="21"/>
      <c r="J35" s="21"/>
      <c r="K35" s="26" t="s">
        <v>0</v>
      </c>
      <c r="L35" s="103">
        <f>L31+L32+(L33+L34)/2</f>
        <v>14.5</v>
      </c>
      <c r="M35" s="18"/>
      <c r="N35" s="63" t="s">
        <v>159</v>
      </c>
      <c r="O35" s="64">
        <v>6.68</v>
      </c>
      <c r="P35" s="61"/>
      <c r="Q35" s="63" t="s">
        <v>159</v>
      </c>
      <c r="R35" s="107">
        <v>4.4000000000000004</v>
      </c>
      <c r="S35" s="24"/>
      <c r="T35" s="24"/>
      <c r="U35" s="56"/>
    </row>
    <row r="36" spans="1:21" ht="30" customHeight="1" thickTop="1" thickBot="1" x14ac:dyDescent="0.55000000000000004">
      <c r="A36" s="62">
        <v>5</v>
      </c>
      <c r="B36" s="63" t="s">
        <v>159</v>
      </c>
      <c r="C36" s="84">
        <v>7</v>
      </c>
      <c r="D36" s="64">
        <v>12.25</v>
      </c>
      <c r="E36" s="64">
        <v>10</v>
      </c>
      <c r="F36" s="139"/>
      <c r="G36" s="139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26.23</v>
      </c>
      <c r="P36" s="24"/>
      <c r="Q36" s="65" t="s">
        <v>23</v>
      </c>
      <c r="R36" s="108">
        <f>SMALL((R31:R35),1)+SMALL((R31:R35),2)+SMALL((R31:R35),3)+SMALL((R31:R35),4)</f>
        <v>23.35</v>
      </c>
      <c r="S36" s="24"/>
      <c r="T36" s="24"/>
      <c r="U36" s="56"/>
    </row>
    <row r="37" spans="1:21" ht="30" customHeight="1" thickTop="1" thickBot="1" x14ac:dyDescent="0.55000000000000004">
      <c r="A37" s="66"/>
      <c r="B37" s="67" t="s">
        <v>5</v>
      </c>
      <c r="C37" s="86"/>
      <c r="D37" s="68">
        <f>LARGE((D32:D36),1)+LARGE((D32:D36),2)+LARGE((D32:D36),3)+LARGE((D32:D36),4)</f>
        <v>49.75</v>
      </c>
      <c r="E37" s="68">
        <f>LARGE((E32:E36),1)+LARGE((E32:E36),2)+LARGE((E32:E36),3)+LARGE((E32:E36),4)</f>
        <v>48.5</v>
      </c>
      <c r="F37" s="69">
        <f>L35</f>
        <v>14.5</v>
      </c>
      <c r="G37" s="70">
        <f>U37</f>
        <v>5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1</v>
      </c>
      <c r="P37" s="72"/>
      <c r="Q37" s="71" t="s">
        <v>6</v>
      </c>
      <c r="R37" s="111">
        <f>RANK(R36,($R$16,$R$26,$R$36,$R$46,$R$56,$R$66,$R$76,$R$86,$R$96,$R$106,$R$116,$R$126,$R$136,$R$146,$R$156),1)</f>
        <v>3</v>
      </c>
      <c r="S37" s="72"/>
      <c r="T37" s="26" t="s">
        <v>25</v>
      </c>
      <c r="U37" s="113">
        <f>O37+R37+U32</f>
        <v>5</v>
      </c>
    </row>
    <row r="38" spans="1:21" ht="30" customHeight="1" thickTop="1" thickBot="1" x14ac:dyDescent="0.55000000000000004">
      <c r="A38" s="60"/>
      <c r="B38" s="73" t="s">
        <v>19</v>
      </c>
      <c r="C38" s="87"/>
      <c r="D38" s="125">
        <f>RANK(D37,($D$17,$D$27,$D$37,$D$47,$D$57,$D$67,$D$77,$D$87,$D$97,$D$107,$D$117,$D$127,$D$137,$D$147,D$157),0)</f>
        <v>4</v>
      </c>
      <c r="E38" s="125">
        <f>RANK(E37,($E$17,$E$27,$E$37,$E$47,$E$57,$E$67,$E$77,$E$87,$E$97,$E$107,$E$117,$E$127,$E$137,$E$147,$E$157),0)</f>
        <v>4</v>
      </c>
      <c r="F38" s="74">
        <f>RANK(F37,($F$17,$F$27,$F$37,$F$47,$F$57,$F$67,$F$77,$F$87,$F$97,$F$107,$F$117,$F$127,$F$137,$F$147,$F$157),0)</f>
        <v>4</v>
      </c>
      <c r="G38" s="125">
        <f>RANK(G37,($U$17,$U$27,$U$37,$U$47,$U$57,$U$67,$U$77,$U$87,$U$97,$U$107,$U$117,$U$127,$U$137,$U$147,$U$157),1)</f>
        <v>1</v>
      </c>
      <c r="H38" s="75">
        <f>SUM(D38+E38+F38+G38)</f>
        <v>13</v>
      </c>
      <c r="I38" s="102">
        <f>RANK(H38,($H$18,$H$28,$H$38,$H$48,$H$58,$H$68,$H$78,$H$88,$H$98,$H$108,$H$118,$H$128,$H$138,$H$148,$H$158),1)</f>
        <v>4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 x14ac:dyDescent="0.3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 x14ac:dyDescent="0.55000000000000004">
      <c r="A40" s="26"/>
      <c r="B40" s="27" t="s">
        <v>89</v>
      </c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 x14ac:dyDescent="0.55000000000000004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5</v>
      </c>
      <c r="M41" s="18"/>
      <c r="N41" s="47" t="s">
        <v>129</v>
      </c>
      <c r="O41" s="105">
        <v>5.61</v>
      </c>
      <c r="P41" s="97"/>
      <c r="Q41" s="47" t="s">
        <v>129</v>
      </c>
      <c r="R41" s="105">
        <v>4.75</v>
      </c>
      <c r="S41" s="24"/>
      <c r="T41" s="42" t="s">
        <v>22</v>
      </c>
      <c r="U41" s="45">
        <v>41.2</v>
      </c>
    </row>
    <row r="42" spans="1:21" ht="30" customHeight="1" thickBot="1" x14ac:dyDescent="0.55000000000000004">
      <c r="A42" s="46">
        <v>1</v>
      </c>
      <c r="B42" s="47" t="s">
        <v>129</v>
      </c>
      <c r="C42" s="81">
        <v>7</v>
      </c>
      <c r="D42" s="48">
        <v>16.25</v>
      </c>
      <c r="E42" s="48">
        <v>17.25</v>
      </c>
      <c r="F42" s="137" t="s">
        <v>15</v>
      </c>
      <c r="G42" s="137" t="s">
        <v>18</v>
      </c>
      <c r="H42" s="96"/>
      <c r="I42" s="21"/>
      <c r="J42" s="21"/>
      <c r="K42" s="49" t="s">
        <v>14</v>
      </c>
      <c r="L42" s="50">
        <v>5.5</v>
      </c>
      <c r="M42" s="18"/>
      <c r="N42" s="54" t="s">
        <v>130</v>
      </c>
      <c r="O42" s="106">
        <v>5.76</v>
      </c>
      <c r="P42" s="97"/>
      <c r="Q42" s="54" t="s">
        <v>130</v>
      </c>
      <c r="R42" s="106">
        <v>5.6</v>
      </c>
      <c r="S42" s="24"/>
      <c r="T42" s="52" t="s">
        <v>6</v>
      </c>
      <c r="U42" s="117">
        <f>RANK(U41,($U$11,$U$21,$U$31,$U$41,$U$51,$U$61,$U$71,$U$81,$U$91,$U$101,$U$111,$U$121,$U$131,$U$141,$U$151),1)</f>
        <v>3</v>
      </c>
    </row>
    <row r="43" spans="1:21" ht="30" customHeight="1" thickTop="1" x14ac:dyDescent="0.5">
      <c r="A43" s="53">
        <v>2</v>
      </c>
      <c r="B43" s="54" t="s">
        <v>130</v>
      </c>
      <c r="C43" s="82">
        <v>8</v>
      </c>
      <c r="D43" s="55">
        <v>13.25</v>
      </c>
      <c r="E43" s="55">
        <v>16.5</v>
      </c>
      <c r="F43" s="138"/>
      <c r="G43" s="138"/>
      <c r="H43" s="98"/>
      <c r="I43" s="21"/>
      <c r="J43" s="21"/>
      <c r="K43" s="49" t="s">
        <v>60</v>
      </c>
      <c r="L43" s="50">
        <v>5.5</v>
      </c>
      <c r="M43" s="18"/>
      <c r="N43" s="54" t="s">
        <v>84</v>
      </c>
      <c r="O43" s="106">
        <v>5.61</v>
      </c>
      <c r="P43" s="97"/>
      <c r="Q43" s="54" t="s">
        <v>84</v>
      </c>
      <c r="R43" s="106">
        <v>4.8</v>
      </c>
      <c r="S43" s="24"/>
      <c r="T43" s="24"/>
      <c r="U43" s="56"/>
    </row>
    <row r="44" spans="1:21" ht="30" customHeight="1" thickBot="1" x14ac:dyDescent="0.55000000000000004">
      <c r="A44" s="53">
        <v>3</v>
      </c>
      <c r="B44" s="54" t="s">
        <v>84</v>
      </c>
      <c r="C44" s="83">
        <v>8</v>
      </c>
      <c r="D44" s="55">
        <v>14.25</v>
      </c>
      <c r="E44" s="55">
        <v>16.75</v>
      </c>
      <c r="F44" s="138"/>
      <c r="G44" s="138"/>
      <c r="H44" s="98"/>
      <c r="I44" s="21"/>
      <c r="J44" s="21"/>
      <c r="K44" s="58" t="s">
        <v>61</v>
      </c>
      <c r="L44" s="59">
        <v>5.5</v>
      </c>
      <c r="M44" s="18"/>
      <c r="N44" s="57" t="s">
        <v>131</v>
      </c>
      <c r="O44" s="106">
        <v>5.57</v>
      </c>
      <c r="P44" s="97"/>
      <c r="Q44" s="57" t="s">
        <v>131</v>
      </c>
      <c r="R44" s="106">
        <v>5.6</v>
      </c>
      <c r="S44" s="24"/>
      <c r="T44" s="24"/>
      <c r="U44" s="56"/>
    </row>
    <row r="45" spans="1:21" ht="30" customHeight="1" thickTop="1" thickBot="1" x14ac:dyDescent="0.55000000000000004">
      <c r="A45" s="53">
        <v>4</v>
      </c>
      <c r="B45" s="57" t="s">
        <v>131</v>
      </c>
      <c r="C45" s="83">
        <v>9</v>
      </c>
      <c r="D45" s="55">
        <v>14.75</v>
      </c>
      <c r="E45" s="55">
        <v>15.5</v>
      </c>
      <c r="F45" s="138"/>
      <c r="G45" s="138"/>
      <c r="H45" s="98"/>
      <c r="I45" s="21"/>
      <c r="J45" s="21"/>
      <c r="K45" s="26" t="s">
        <v>0</v>
      </c>
      <c r="L45" s="103">
        <f>L41+L42+(L43+L44)/2</f>
        <v>16</v>
      </c>
      <c r="M45" s="18"/>
      <c r="N45" s="57" t="s">
        <v>170</v>
      </c>
      <c r="O45" s="107">
        <v>5.47</v>
      </c>
      <c r="P45" s="61"/>
      <c r="Q45" s="57" t="s">
        <v>170</v>
      </c>
      <c r="R45" s="107">
        <v>8.4</v>
      </c>
      <c r="S45" s="24"/>
      <c r="T45" s="24"/>
      <c r="U45" s="56"/>
    </row>
    <row r="46" spans="1:21" ht="30" customHeight="1" thickTop="1" thickBot="1" x14ac:dyDescent="0.55000000000000004">
      <c r="A46" s="62">
        <v>5</v>
      </c>
      <c r="B46" s="57" t="s">
        <v>170</v>
      </c>
      <c r="C46" s="84">
        <v>8</v>
      </c>
      <c r="D46" s="64">
        <v>14</v>
      </c>
      <c r="E46" s="64">
        <v>14</v>
      </c>
      <c r="F46" s="139"/>
      <c r="G46" s="139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22.55</v>
      </c>
      <c r="P46" s="24"/>
      <c r="Q46" s="65" t="s">
        <v>23</v>
      </c>
      <c r="R46" s="108">
        <f>SMALL((R41:R45),1)+SMALL((R41:R45),2)+SMALL((R41:R45),3)+SMALL((R41:R45),4)</f>
        <v>20.75</v>
      </c>
      <c r="S46" s="24"/>
      <c r="T46" s="24"/>
      <c r="U46" s="56"/>
    </row>
    <row r="47" spans="1:21" ht="30" customHeight="1" thickTop="1" thickBot="1" x14ac:dyDescent="0.55000000000000004">
      <c r="A47" s="66"/>
      <c r="B47" s="67" t="s">
        <v>5</v>
      </c>
      <c r="C47" s="86"/>
      <c r="D47" s="68">
        <f>LARGE((D42:D46),1)+LARGE((D42:D46),2)+LARGE((D42:D46),3)+LARGE((D42:D46),4)</f>
        <v>59.25</v>
      </c>
      <c r="E47" s="68">
        <f>LARGE((E42:E46),1)+LARGE((E42:E46),2)+LARGE((E42:E46),3)+LARGE((E42:E46),4)</f>
        <v>66</v>
      </c>
      <c r="F47" s="69">
        <f>L45</f>
        <v>16</v>
      </c>
      <c r="G47" s="70">
        <f>U47</f>
        <v>8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3</v>
      </c>
      <c r="P47" s="72"/>
      <c r="Q47" s="71" t="s">
        <v>6</v>
      </c>
      <c r="R47" s="111">
        <f>RANK(R46,($R$16,$R$26,$R$36,$R$46,$R$56,$R$66,$R$76,$R$86,$R$96,$R$106,$R$116,$R$126,$R$136,$R$146,$R$156),1)</f>
        <v>2</v>
      </c>
      <c r="S47" s="72"/>
      <c r="T47" s="26" t="s">
        <v>25</v>
      </c>
      <c r="U47" s="113">
        <f>O47+R47+U42</f>
        <v>8</v>
      </c>
    </row>
    <row r="48" spans="1:21" ht="30" customHeight="1" thickTop="1" thickBot="1" x14ac:dyDescent="0.55000000000000004">
      <c r="A48" s="60"/>
      <c r="B48" s="73" t="s">
        <v>19</v>
      </c>
      <c r="C48" s="87"/>
      <c r="D48" s="125">
        <f>RANK(D47,($D$17,$D$27,$D$37,$D$47,$D$57,$D$67,$D$77,$D$87,$D$97,$D$107,$D$117,$D$127,$D$137,$D$147,D$157),0)</f>
        <v>3</v>
      </c>
      <c r="E48" s="125">
        <f>RANK(E47,($E$17,$E$27,$E$37,$E$47,$E$57,$E$67,$E$77,$E$87,$E$97,$E$107,$E$117,$E$127,$E$137,$E$147,$E$157),0)</f>
        <v>2</v>
      </c>
      <c r="F48" s="74">
        <f>RANK(F47,($F$17,$F$27,$F$37,$F$47,$F$57,$F$67,$F$77,$F$87,$F$97,$F$107,$F$117,$F$127,$F$137,$F$147,$F$157),0)</f>
        <v>3</v>
      </c>
      <c r="G48" s="125">
        <f>RANK(G47,($U$17,$U$27,$U$37,$U$47,$U$57,$U$67,$U$77,$U$87,$U$97,$U$107,$U$117,$U$127,$U$137,$U$147,$U$157),1)</f>
        <v>3</v>
      </c>
      <c r="H48" s="75">
        <f>SUM(D48+E48+F48+G48)</f>
        <v>11</v>
      </c>
      <c r="I48" s="102">
        <f>RANK(H48,($H$18,$H$28,$H$38,$H$48,$H$58,$H$68,$H$78,$H$88,$H$98,$H$108,$H$118,$H$128,$H$138,$H$148,$H$158),1)</f>
        <v>2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 x14ac:dyDescent="0.3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 x14ac:dyDescent="0.55000000000000004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26.1" customHeight="1" thickTop="1" thickBot="1" x14ac:dyDescent="0.55000000000000004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22</v>
      </c>
      <c r="U51" s="45">
        <v>600</v>
      </c>
    </row>
    <row r="52" spans="1:21" ht="26.1" customHeight="1" thickBot="1" x14ac:dyDescent="0.55000000000000004">
      <c r="A52" s="46">
        <v>1</v>
      </c>
      <c r="B52" s="47"/>
      <c r="C52" s="81"/>
      <c r="D52" s="48">
        <v>1</v>
      </c>
      <c r="E52" s="48">
        <v>1</v>
      </c>
      <c r="F52" s="137" t="s">
        <v>15</v>
      </c>
      <c r="G52" s="137" t="s">
        <v>18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5</v>
      </c>
    </row>
    <row r="53" spans="1:21" ht="26.1" customHeight="1" thickTop="1" x14ac:dyDescent="0.5">
      <c r="A53" s="53">
        <v>2</v>
      </c>
      <c r="B53" s="54"/>
      <c r="C53" s="82"/>
      <c r="D53" s="55">
        <v>1</v>
      </c>
      <c r="E53" s="55">
        <v>1</v>
      </c>
      <c r="F53" s="138"/>
      <c r="G53" s="138"/>
      <c r="H53" s="98"/>
      <c r="I53" s="21"/>
      <c r="J53" s="21"/>
      <c r="K53" s="49" t="s">
        <v>60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26.1" customHeight="1" thickBot="1" x14ac:dyDescent="0.55000000000000004">
      <c r="A54" s="53">
        <v>3</v>
      </c>
      <c r="B54" s="57"/>
      <c r="C54" s="83"/>
      <c r="D54" s="55">
        <v>1</v>
      </c>
      <c r="E54" s="55">
        <v>1</v>
      </c>
      <c r="F54" s="138"/>
      <c r="G54" s="138"/>
      <c r="H54" s="98"/>
      <c r="I54" s="21"/>
      <c r="J54" s="21"/>
      <c r="K54" s="58" t="s">
        <v>61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26.1" customHeight="1" thickTop="1" thickBot="1" x14ac:dyDescent="0.55000000000000004">
      <c r="A55" s="53">
        <v>4</v>
      </c>
      <c r="B55" s="57"/>
      <c r="C55" s="83"/>
      <c r="D55" s="55">
        <v>1</v>
      </c>
      <c r="E55" s="55">
        <v>1</v>
      </c>
      <c r="F55" s="138"/>
      <c r="G55" s="138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26.1" customHeight="1" thickTop="1" thickBot="1" x14ac:dyDescent="0.55000000000000004">
      <c r="A56" s="62">
        <v>5</v>
      </c>
      <c r="B56" s="63"/>
      <c r="C56" s="84"/>
      <c r="D56" s="64">
        <v>1</v>
      </c>
      <c r="E56" s="64">
        <v>1</v>
      </c>
      <c r="F56" s="139"/>
      <c r="G56" s="139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4</v>
      </c>
      <c r="P56" s="24"/>
      <c r="Q56" s="65" t="s">
        <v>23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26.1" customHeight="1" thickTop="1" thickBot="1" x14ac:dyDescent="0.55000000000000004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15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5</v>
      </c>
      <c r="P57" s="72"/>
      <c r="Q57" s="71" t="s">
        <v>6</v>
      </c>
      <c r="R57" s="111">
        <f>RANK(R56,($R$16,$R$26,$R$36,$R$46,$R$56,$R$66,$R$76,$R$86,$R$96,$R$106,$R$116,$R$126,$R$136,$R$146,$R$156),1)</f>
        <v>5</v>
      </c>
      <c r="S57" s="72"/>
      <c r="T57" s="26" t="s">
        <v>25</v>
      </c>
      <c r="U57" s="113">
        <f>O57+R57+U52</f>
        <v>15</v>
      </c>
    </row>
    <row r="58" spans="1:21" ht="26.1" customHeight="1" thickTop="1" thickBot="1" x14ac:dyDescent="0.55000000000000004">
      <c r="A58" s="60"/>
      <c r="B58" s="73" t="s">
        <v>19</v>
      </c>
      <c r="C58" s="87"/>
      <c r="D58" s="125">
        <f>RANK(D57,($D$17,$D$27,$D$37,$D$47,$D$57,$D$67,$D$77,$D$87,$D$97,$D$107,$D$117,$D$127,$D$137,$D$147,D$157),0)</f>
        <v>5</v>
      </c>
      <c r="E58" s="125">
        <f>RANK(E57,($E$17,$E$27,$E$37,$E$47,$E$57,$E$67,$E$77,$E$87,$E$97,$E$107,$E$117,$E$127,$E$137,$E$147,$E$157),0)</f>
        <v>5</v>
      </c>
      <c r="F58" s="74">
        <f>RANK(F57,($F$17,$F$27,$F$37,$F$47,$F$57,$F$67,$F$77,$F$87,$F$97,$F$107,$F$117,$F$127,$F$137,$F$147,$F$157),0)</f>
        <v>5</v>
      </c>
      <c r="G58" s="125">
        <f>RANK(G57,($U$17,$U$27,$U$37,$U$47,$U$57,$U$67,$U$77,$U$87,$U$97,$U$107,$U$117,$U$127,$U$137,$U$147,$U$157),1)</f>
        <v>5</v>
      </c>
      <c r="H58" s="75">
        <f>SUM(D58+E58+F58+G58)</f>
        <v>20</v>
      </c>
      <c r="I58" s="102">
        <f>RANK(H58,($H$18,$H$28,$H$38,$H$48,$H$58,$H$68,$H$78,$H$88,$H$98,$H$108,$H$118,$H$128,$H$138,$H$148,$H$158),1)</f>
        <v>5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 x14ac:dyDescent="0.3"/>
    <row r="60" spans="1:21" ht="26.1" customHeight="1" thickTop="1" thickBot="1" x14ac:dyDescent="0.55000000000000004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26.1" customHeight="1" thickTop="1" thickBot="1" x14ac:dyDescent="0.55000000000000004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26.1" customHeight="1" thickBot="1" x14ac:dyDescent="0.55000000000000004">
      <c r="A62" s="46">
        <v>1</v>
      </c>
      <c r="B62" s="47"/>
      <c r="C62" s="81"/>
      <c r="D62" s="48">
        <v>1</v>
      </c>
      <c r="E62" s="48">
        <v>1</v>
      </c>
      <c r="F62" s="137" t="s">
        <v>15</v>
      </c>
      <c r="G62" s="137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5</v>
      </c>
    </row>
    <row r="63" spans="1:21" ht="26.1" customHeight="1" thickTop="1" x14ac:dyDescent="0.5">
      <c r="A63" s="53">
        <v>2</v>
      </c>
      <c r="B63" s="54"/>
      <c r="C63" s="82"/>
      <c r="D63" s="55">
        <v>1</v>
      </c>
      <c r="E63" s="55">
        <v>1</v>
      </c>
      <c r="F63" s="138"/>
      <c r="G63" s="138"/>
      <c r="H63" s="98"/>
      <c r="I63" s="21"/>
      <c r="J63" s="21"/>
      <c r="K63" s="49" t="s">
        <v>60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 x14ac:dyDescent="0.55000000000000004">
      <c r="A64" s="53">
        <v>3</v>
      </c>
      <c r="B64" s="57"/>
      <c r="C64" s="83"/>
      <c r="D64" s="55">
        <v>1</v>
      </c>
      <c r="E64" s="55">
        <v>1</v>
      </c>
      <c r="F64" s="138"/>
      <c r="G64" s="138"/>
      <c r="H64" s="98"/>
      <c r="I64" s="21"/>
      <c r="J64" s="21"/>
      <c r="K64" s="58" t="s">
        <v>61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 x14ac:dyDescent="0.55000000000000004">
      <c r="A65" s="53">
        <v>4</v>
      </c>
      <c r="B65" s="57"/>
      <c r="C65" s="83"/>
      <c r="D65" s="55">
        <v>1</v>
      </c>
      <c r="E65" s="55">
        <v>1</v>
      </c>
      <c r="F65" s="138"/>
      <c r="G65" s="138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 x14ac:dyDescent="0.55000000000000004">
      <c r="A66" s="62">
        <v>5</v>
      </c>
      <c r="B66" s="63"/>
      <c r="C66" s="84"/>
      <c r="D66" s="64">
        <v>1</v>
      </c>
      <c r="E66" s="64">
        <v>1</v>
      </c>
      <c r="F66" s="139"/>
      <c r="G66" s="139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 x14ac:dyDescent="0.55000000000000004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15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5</v>
      </c>
      <c r="P67" s="72"/>
      <c r="Q67" s="71" t="s">
        <v>6</v>
      </c>
      <c r="R67" s="111">
        <f>RANK(R66,($R$16,$R$26,$R$36,$R$46,$R$56,$R$66,$R$76,$R$86,$R$96,$R$106,$R$116,$R$126,$R$136,$R$146,$R$156),1)</f>
        <v>5</v>
      </c>
      <c r="S67" s="72"/>
      <c r="T67" s="26" t="s">
        <v>25</v>
      </c>
      <c r="U67" s="113">
        <f>O67+R67+U62</f>
        <v>15</v>
      </c>
    </row>
    <row r="68" spans="1:21" ht="26.1" customHeight="1" thickTop="1" thickBot="1" x14ac:dyDescent="0.55000000000000004">
      <c r="A68" s="60"/>
      <c r="B68" s="73" t="s">
        <v>19</v>
      </c>
      <c r="C68" s="87"/>
      <c r="D68" s="125">
        <f>RANK(D67,($D$17,$D$27,$D$37,$D$47,$D$57,$D$67,$D$77,$D$87,$D$97,$D$107,$D$117,$D$127,$D$137,$D$147,D$157),0)</f>
        <v>5</v>
      </c>
      <c r="E68" s="125">
        <f>RANK(E67,($E$17,$E$27,$E$37,$E$47,$E$57,$E$67,$E$77,$E$87,$E$97,$E$107,$E$117,$E$127,$E$137,$E$147,$E$157),0)</f>
        <v>5</v>
      </c>
      <c r="F68" s="74">
        <f>RANK(F67,($F$17,$F$27,$F$37,$F$47,$F$57,$F$67,$F$77,$F$87,$F$97,$F$107,$F$117,$F$127,$F$137,$F$147,$F$157),0)</f>
        <v>5</v>
      </c>
      <c r="G68" s="125">
        <f>RANK(G67,($U$17,$U$27,$U$37,$U$47,$U$57,$U$67,$U$77,$U$87,$U$97,$U$107,$U$117,$U$127,$U$137,$U$147,$U$157),1)</f>
        <v>5</v>
      </c>
      <c r="H68" s="75">
        <f>SUM(D68+E68+F68+G68)</f>
        <v>20</v>
      </c>
      <c r="I68" s="102">
        <f>RANK(H68,($H$18,$H$28,$H$38,$H$48,$H$58,$H$68,$H$78,$H$88,$H$98,$H$108,$H$118,$H$128,$H$138,$H$148,$H$158),1)</f>
        <v>5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 x14ac:dyDescent="0.3"/>
    <row r="70" spans="1:21" ht="26.1" customHeight="1" thickTop="1" thickBot="1" x14ac:dyDescent="0.55000000000000004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26.1" customHeight="1" thickTop="1" thickBot="1" x14ac:dyDescent="0.55000000000000004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26.1" customHeight="1" thickBot="1" x14ac:dyDescent="0.55000000000000004">
      <c r="A72" s="46">
        <v>1</v>
      </c>
      <c r="B72" s="47"/>
      <c r="C72" s="81"/>
      <c r="D72" s="48">
        <v>1</v>
      </c>
      <c r="E72" s="48">
        <v>1</v>
      </c>
      <c r="F72" s="137" t="s">
        <v>15</v>
      </c>
      <c r="G72" s="137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5</v>
      </c>
    </row>
    <row r="73" spans="1:21" ht="26.1" customHeight="1" thickTop="1" x14ac:dyDescent="0.5">
      <c r="A73" s="53">
        <v>2</v>
      </c>
      <c r="B73" s="54"/>
      <c r="C73" s="82"/>
      <c r="D73" s="55">
        <v>1</v>
      </c>
      <c r="E73" s="55">
        <v>1</v>
      </c>
      <c r="F73" s="138"/>
      <c r="G73" s="138"/>
      <c r="H73" s="98"/>
      <c r="I73" s="21"/>
      <c r="J73" s="21"/>
      <c r="K73" s="49" t="s">
        <v>60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 x14ac:dyDescent="0.55000000000000004">
      <c r="A74" s="53">
        <v>3</v>
      </c>
      <c r="B74" s="57"/>
      <c r="C74" s="83"/>
      <c r="D74" s="55">
        <v>1</v>
      </c>
      <c r="E74" s="55">
        <v>1</v>
      </c>
      <c r="F74" s="138"/>
      <c r="G74" s="138"/>
      <c r="H74" s="98"/>
      <c r="I74" s="21"/>
      <c r="J74" s="21"/>
      <c r="K74" s="58" t="s">
        <v>61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 x14ac:dyDescent="0.55000000000000004">
      <c r="A75" s="53">
        <v>4</v>
      </c>
      <c r="B75" s="57"/>
      <c r="C75" s="83"/>
      <c r="D75" s="55">
        <v>1</v>
      </c>
      <c r="E75" s="55">
        <v>1</v>
      </c>
      <c r="F75" s="138"/>
      <c r="G75" s="138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 x14ac:dyDescent="0.55000000000000004">
      <c r="A76" s="62">
        <v>5</v>
      </c>
      <c r="B76" s="63"/>
      <c r="C76" s="84"/>
      <c r="D76" s="64">
        <v>1</v>
      </c>
      <c r="E76" s="64">
        <v>1</v>
      </c>
      <c r="F76" s="139"/>
      <c r="G76" s="139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 x14ac:dyDescent="0.55000000000000004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15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5</v>
      </c>
      <c r="P77" s="72"/>
      <c r="Q77" s="71" t="s">
        <v>6</v>
      </c>
      <c r="R77" s="111">
        <f>RANK(R76,($R$16,$R$26,$R$36,$R$46,$R$56,$R$66,$R$76,$R$86,$R$96,$R$106,$R$116,$R$126,$R$136,$R$146,$R$156),1)</f>
        <v>5</v>
      </c>
      <c r="S77" s="72"/>
      <c r="T77" s="26" t="s">
        <v>25</v>
      </c>
      <c r="U77" s="113">
        <f>O77+R77+U72</f>
        <v>15</v>
      </c>
    </row>
    <row r="78" spans="1:21" ht="26.1" customHeight="1" thickTop="1" thickBot="1" x14ac:dyDescent="0.55000000000000004">
      <c r="A78" s="60"/>
      <c r="B78" s="73" t="s">
        <v>19</v>
      </c>
      <c r="C78" s="87"/>
      <c r="D78" s="125">
        <f>RANK(D77,($D$17,$D$27,$D$37,$D$47,$D$57,$D$67,$D$77,$D$87,$D$97,$D$107,$D$117,$D$127,$D$137,$D$147,D$157),0)</f>
        <v>5</v>
      </c>
      <c r="E78" s="125">
        <f>RANK(E77,($E$17,$E$27,$E$37,$E$47,$E$57,$E$67,$E$77,$E$87,$E$97,$E$107,$E$117,$E$127,$E$137,$E$147,$E$157),0)</f>
        <v>5</v>
      </c>
      <c r="F78" s="74">
        <f>RANK(F77,($F$17,$F$27,$F$37,$F$47,$F$57,$F$67,$F$77,$F$87,$F$97,$F$107,$F$117,$F$127,$F$137,$F$147,$F$157),0)</f>
        <v>5</v>
      </c>
      <c r="G78" s="125">
        <f>RANK(G77,($U$17,$U$27,$U$37,$U$47,$U$57,$U$67,$U$77,$U$87,$U$97,$U$107,$U$117,$U$127,$U$137,$U$147,$U$157),1)</f>
        <v>5</v>
      </c>
      <c r="H78" s="75">
        <f>SUM(D78+E78+F78+G78)</f>
        <v>20</v>
      </c>
      <c r="I78" s="102">
        <f>RANK(H78,($H$18,$H$28,$H$38,$H$48,$H$58,$H$68,$H$78,$H$88,$H$98,$H$108,$H$118,$H$128,$H$138,$H$148,$H$158),1)</f>
        <v>5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 x14ac:dyDescent="0.3"/>
    <row r="80" spans="1:21" ht="26.1" customHeight="1" thickTop="1" thickBot="1" x14ac:dyDescent="0.55000000000000004">
      <c r="A80" s="26"/>
      <c r="B80" s="27"/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26.1" customHeight="1" thickTop="1" thickBot="1" x14ac:dyDescent="0.55000000000000004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26.1" customHeight="1" thickBot="1" x14ac:dyDescent="0.55000000000000004">
      <c r="A82" s="46">
        <v>1</v>
      </c>
      <c r="B82" s="47"/>
      <c r="C82" s="81"/>
      <c r="D82" s="48">
        <v>1</v>
      </c>
      <c r="E82" s="48">
        <v>1</v>
      </c>
      <c r="F82" s="137" t="s">
        <v>15</v>
      </c>
      <c r="G82" s="137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5</v>
      </c>
    </row>
    <row r="83" spans="1:21" ht="26.1" customHeight="1" thickTop="1" x14ac:dyDescent="0.5">
      <c r="A83" s="53">
        <v>2</v>
      </c>
      <c r="B83" s="54"/>
      <c r="C83" s="82"/>
      <c r="D83" s="55">
        <v>1</v>
      </c>
      <c r="E83" s="55">
        <v>1</v>
      </c>
      <c r="F83" s="138"/>
      <c r="G83" s="138"/>
      <c r="H83" s="98"/>
      <c r="I83" s="21"/>
      <c r="J83" s="21"/>
      <c r="K83" s="49" t="s">
        <v>60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 x14ac:dyDescent="0.55000000000000004">
      <c r="A84" s="53">
        <v>3</v>
      </c>
      <c r="B84" s="57"/>
      <c r="C84" s="83"/>
      <c r="D84" s="55">
        <v>1</v>
      </c>
      <c r="E84" s="55">
        <v>1</v>
      </c>
      <c r="F84" s="138"/>
      <c r="G84" s="138"/>
      <c r="H84" s="98"/>
      <c r="I84" s="21"/>
      <c r="J84" s="21"/>
      <c r="K84" s="58" t="s">
        <v>61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 x14ac:dyDescent="0.55000000000000004">
      <c r="A85" s="53">
        <v>4</v>
      </c>
      <c r="B85" s="57"/>
      <c r="C85" s="83"/>
      <c r="D85" s="55">
        <v>1</v>
      </c>
      <c r="E85" s="55">
        <v>1</v>
      </c>
      <c r="F85" s="138"/>
      <c r="G85" s="138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 x14ac:dyDescent="0.55000000000000004">
      <c r="A86" s="62">
        <v>5</v>
      </c>
      <c r="B86" s="63"/>
      <c r="C86" s="84"/>
      <c r="D86" s="64">
        <v>1</v>
      </c>
      <c r="E86" s="64">
        <v>1</v>
      </c>
      <c r="F86" s="139"/>
      <c r="G86" s="139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 x14ac:dyDescent="0.55000000000000004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15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5</v>
      </c>
      <c r="P87" s="72"/>
      <c r="Q87" s="71" t="s">
        <v>6</v>
      </c>
      <c r="R87" s="111">
        <f>RANK(R86,($R$16,$R$26,$R$36,$R$46,$R$56,$R$66,$R$76,$R$86,$R$96,$R$106,$R$116,$R$126,$R$136,$R$146,$R$156),1)</f>
        <v>5</v>
      </c>
      <c r="S87" s="72"/>
      <c r="T87" s="26" t="s">
        <v>25</v>
      </c>
      <c r="U87" s="113">
        <f>O87+R87+U82</f>
        <v>15</v>
      </c>
    </row>
    <row r="88" spans="1:21" ht="26.1" customHeight="1" thickTop="1" thickBot="1" x14ac:dyDescent="0.55000000000000004">
      <c r="A88" s="60"/>
      <c r="B88" s="73" t="s">
        <v>19</v>
      </c>
      <c r="C88" s="87"/>
      <c r="D88" s="125">
        <f>RANK(D87,($D$17,$D$27,$D$37,$D$47,$D$57,$D$67,$D$77,$D$87,$D$97,$D$107,$D$117,$D$127,$D$137,$D$147,D$157),0)</f>
        <v>5</v>
      </c>
      <c r="E88" s="125">
        <f>RANK(E87,($E$17,$E$27,$E$37,$E$47,$E$57,$E$67,$E$77,$E$87,$E$97,$E$107,$E$117,$E$127,$E$137,$E$147,$E$157),0)</f>
        <v>5</v>
      </c>
      <c r="F88" s="74">
        <f>RANK(F87,($F$17,$F$27,$F$37,$F$47,$F$57,$F$67,$F$77,$F$87,$F$97,$F$107,$F$117,$F$127,$F$137,$F$147,$F$157),0)</f>
        <v>5</v>
      </c>
      <c r="G88" s="125">
        <f>RANK(G87,($U$17,$U$27,$U$37,$U$47,$U$57,$U$67,$U$77,$U$87,$U$97,$U$107,$U$117,$U$127,$U$137,$U$147,$U$157),1)</f>
        <v>5</v>
      </c>
      <c r="H88" s="75">
        <f>SUM(D88+E88+F88+G88)</f>
        <v>20</v>
      </c>
      <c r="I88" s="102">
        <f>RANK(H88,($H$18,$H$28,$H$38,$H$48,$H$58,$H$68,$H$78,$H$88,$H$98,$H$108,$H$118,$H$128,$H$138,$H$148,$H$158),1)</f>
        <v>5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 x14ac:dyDescent="0.3"/>
    <row r="90" spans="1:21" ht="26.1" customHeight="1" thickTop="1" thickBot="1" x14ac:dyDescent="0.55000000000000004">
      <c r="A90" s="26"/>
      <c r="B90" s="27" t="s">
        <v>41</v>
      </c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26.1" customHeight="1" thickTop="1" thickBot="1" x14ac:dyDescent="0.55000000000000004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26.1" customHeight="1" thickBot="1" x14ac:dyDescent="0.55000000000000004">
      <c r="A92" s="46">
        <v>1</v>
      </c>
      <c r="B92" s="47"/>
      <c r="C92" s="81"/>
      <c r="D92" s="48">
        <v>1</v>
      </c>
      <c r="E92" s="48">
        <v>1</v>
      </c>
      <c r="F92" s="137" t="s">
        <v>15</v>
      </c>
      <c r="G92" s="137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5</v>
      </c>
    </row>
    <row r="93" spans="1:21" ht="26.1" customHeight="1" thickTop="1" x14ac:dyDescent="0.5">
      <c r="A93" s="53">
        <v>2</v>
      </c>
      <c r="B93" s="54"/>
      <c r="C93" s="82"/>
      <c r="D93" s="55">
        <v>1</v>
      </c>
      <c r="E93" s="55">
        <v>1</v>
      </c>
      <c r="F93" s="138"/>
      <c r="G93" s="138"/>
      <c r="H93" s="98"/>
      <c r="I93" s="21"/>
      <c r="J93" s="21"/>
      <c r="K93" s="49" t="s">
        <v>60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 x14ac:dyDescent="0.55000000000000004">
      <c r="A94" s="53">
        <v>3</v>
      </c>
      <c r="B94" s="57"/>
      <c r="C94" s="83"/>
      <c r="D94" s="55">
        <v>1</v>
      </c>
      <c r="E94" s="55">
        <v>1</v>
      </c>
      <c r="F94" s="138"/>
      <c r="G94" s="138"/>
      <c r="H94" s="98"/>
      <c r="I94" s="21"/>
      <c r="J94" s="21"/>
      <c r="K94" s="58" t="s">
        <v>61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 x14ac:dyDescent="0.55000000000000004">
      <c r="A95" s="53">
        <v>4</v>
      </c>
      <c r="B95" s="57"/>
      <c r="C95" s="83"/>
      <c r="D95" s="55">
        <v>1</v>
      </c>
      <c r="E95" s="55">
        <v>1</v>
      </c>
      <c r="F95" s="138"/>
      <c r="G95" s="138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 x14ac:dyDescent="0.55000000000000004">
      <c r="A96" s="62">
        <v>5</v>
      </c>
      <c r="B96" s="63"/>
      <c r="C96" s="84"/>
      <c r="D96" s="64">
        <v>1</v>
      </c>
      <c r="E96" s="64">
        <v>1</v>
      </c>
      <c r="F96" s="139"/>
      <c r="G96" s="139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 x14ac:dyDescent="0.55000000000000004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15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5</v>
      </c>
      <c r="P97" s="72"/>
      <c r="Q97" s="71" t="s">
        <v>6</v>
      </c>
      <c r="R97" s="111">
        <f>RANK(R96,($R$16,$R$26,$R$36,$R$46,$R$56,$R$66,$R$76,$R$86,$R$96,$R$106,$R$116,$R$126,$R$136,$R$146,$R$156),1)</f>
        <v>5</v>
      </c>
      <c r="S97" s="72"/>
      <c r="T97" s="26" t="s">
        <v>25</v>
      </c>
      <c r="U97" s="113">
        <f>O97+R97+U92</f>
        <v>15</v>
      </c>
    </row>
    <row r="98" spans="1:21" ht="26.1" customHeight="1" thickTop="1" thickBot="1" x14ac:dyDescent="0.55000000000000004">
      <c r="A98" s="60"/>
      <c r="B98" s="73" t="s">
        <v>19</v>
      </c>
      <c r="C98" s="87"/>
      <c r="D98" s="125">
        <f>RANK(D97,($D$17,$D$27,$D$37,$D$47,$D$57,$D$67,$D$77,$D$87,$D$97,$D$107,$D$117,$D$127,$D$137,$D$147,D$157),0)</f>
        <v>5</v>
      </c>
      <c r="E98" s="125">
        <f>RANK(E97,($E$17,$E$27,$E$37,$E$47,$E$57,$E$67,$E$77,$E$87,$E$97,$E$107,$E$117,$E$127,$E$137,$E$147,$E$157),0)</f>
        <v>5</v>
      </c>
      <c r="F98" s="74">
        <f>RANK(F97,($F$17,$F$27,$F$37,$F$47,$F$57,$F$67,$F$77,$F$87,$F$97,$F$107,$F$117,$F$127,$F$137,$F$147,$F$157),0)</f>
        <v>5</v>
      </c>
      <c r="G98" s="125">
        <f>RANK(G97,($U$17,$U$27,$U$37,$U$47,$U$57,$U$67,$U$77,$U$87,$U$97,$U$107,$U$117,$U$127,$U$137,$U$147,$U$157),1)</f>
        <v>5</v>
      </c>
      <c r="H98" s="75">
        <f>SUM(D98+E98+F98+G98)</f>
        <v>20</v>
      </c>
      <c r="I98" s="102">
        <f>RANK(H98,($H$18,$H$28,$H$38,$H$48,$H$58,$H$68,$H$78,$H$88,$H$98,$H$108,$H$118,$H$128,$H$138,$H$148,$H$158),1)</f>
        <v>5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 x14ac:dyDescent="0.3"/>
    <row r="100" spans="1:21" ht="26.1" customHeight="1" thickTop="1" thickBot="1" x14ac:dyDescent="0.55000000000000004">
      <c r="A100" s="26"/>
      <c r="B100" s="27" t="s">
        <v>41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26.1" customHeight="1" thickTop="1" thickBot="1" x14ac:dyDescent="0.55000000000000004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26.1" customHeight="1" thickBot="1" x14ac:dyDescent="0.55000000000000004">
      <c r="A102" s="46">
        <v>1</v>
      </c>
      <c r="B102" s="47"/>
      <c r="C102" s="81"/>
      <c r="D102" s="48">
        <v>1</v>
      </c>
      <c r="E102" s="48">
        <v>1</v>
      </c>
      <c r="F102" s="137" t="s">
        <v>15</v>
      </c>
      <c r="G102" s="137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5</v>
      </c>
    </row>
    <row r="103" spans="1:21" ht="26.1" customHeight="1" thickTop="1" x14ac:dyDescent="0.5">
      <c r="A103" s="53">
        <v>2</v>
      </c>
      <c r="B103" s="54"/>
      <c r="C103" s="82"/>
      <c r="D103" s="55">
        <v>1</v>
      </c>
      <c r="E103" s="55">
        <v>1</v>
      </c>
      <c r="F103" s="138"/>
      <c r="G103" s="138"/>
      <c r="H103" s="98"/>
      <c r="I103" s="21"/>
      <c r="J103" s="21"/>
      <c r="K103" s="49" t="s">
        <v>60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 x14ac:dyDescent="0.55000000000000004">
      <c r="A104" s="53">
        <v>3</v>
      </c>
      <c r="B104" s="57"/>
      <c r="C104" s="83"/>
      <c r="D104" s="55">
        <v>1</v>
      </c>
      <c r="E104" s="55">
        <v>1</v>
      </c>
      <c r="F104" s="138"/>
      <c r="G104" s="138"/>
      <c r="H104" s="98"/>
      <c r="I104" s="21"/>
      <c r="J104" s="21"/>
      <c r="K104" s="58" t="s">
        <v>61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 x14ac:dyDescent="0.55000000000000004">
      <c r="A105" s="53">
        <v>4</v>
      </c>
      <c r="B105" s="57"/>
      <c r="C105" s="83"/>
      <c r="D105" s="55">
        <v>1</v>
      </c>
      <c r="E105" s="55">
        <v>1</v>
      </c>
      <c r="F105" s="138"/>
      <c r="G105" s="138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 x14ac:dyDescent="0.55000000000000004">
      <c r="A106" s="62">
        <v>5</v>
      </c>
      <c r="B106" s="63"/>
      <c r="C106" s="84"/>
      <c r="D106" s="64">
        <v>1</v>
      </c>
      <c r="E106" s="64">
        <v>1</v>
      </c>
      <c r="F106" s="139"/>
      <c r="G106" s="139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 x14ac:dyDescent="0.55000000000000004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15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5</v>
      </c>
      <c r="P107" s="72"/>
      <c r="Q107" s="71" t="s">
        <v>6</v>
      </c>
      <c r="R107" s="111">
        <f>RANK(R106,($R$16,$R$26,$R$36,$R$46,$R$56,$R$66,$R$76,$R$86,$R$96,$R$106,$R$116,$R$126,$R$136,$R$146,$R$156),1)</f>
        <v>5</v>
      </c>
      <c r="S107" s="72"/>
      <c r="T107" s="26" t="s">
        <v>25</v>
      </c>
      <c r="U107" s="113">
        <f>O107+R107+U102</f>
        <v>15</v>
      </c>
    </row>
    <row r="108" spans="1:21" ht="26.1" customHeight="1" thickTop="1" thickBot="1" x14ac:dyDescent="0.55000000000000004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5</v>
      </c>
      <c r="E108" s="125">
        <f>RANK(E107,($E$17,$E$27,$E$37,$E$47,$E$57,$E$67,$E$77,$E$87,$E$97,$E$107,$E$117,$E$127,$E$137,$E$147,$E$157),0)</f>
        <v>5</v>
      </c>
      <c r="F108" s="74">
        <f>RANK(F107,($F$17,$F$27,$F$37,$F$47,$F$57,$F$67,$F$77,$F$87,$F$97,$F$107,$F$117,$F$127,$F$137,$F$147,$F$157),0)</f>
        <v>5</v>
      </c>
      <c r="G108" s="125">
        <f>RANK(G107,($U$17,$U$27,$U$37,$U$47,$U$57,$U$67,$U$77,$U$87,$U$97,$U$107,$U$117,$U$127,$U$137,$U$147,$U$157),1)</f>
        <v>5</v>
      </c>
      <c r="H108" s="75">
        <f>SUM(D108+E108+F108+G108)</f>
        <v>20</v>
      </c>
      <c r="I108" s="102">
        <f>RANK(H108,($H$18,$H$28,$H$38,$H$48,$H$58,$H$68,$H$78,$H$88,$H$98,$H$108,$H$118,$H$128,$H$138,$H$148,$H$158),1)</f>
        <v>5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 x14ac:dyDescent="0.3"/>
    <row r="110" spans="1:21" ht="26.1" customHeight="1" thickTop="1" thickBot="1" x14ac:dyDescent="0.55000000000000004">
      <c r="A110" s="26"/>
      <c r="B110" s="27" t="s">
        <v>41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26.1" customHeight="1" thickTop="1" thickBot="1" x14ac:dyDescent="0.55000000000000004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26.1" customHeight="1" thickBot="1" x14ac:dyDescent="0.55000000000000004">
      <c r="A112" s="46">
        <v>1</v>
      </c>
      <c r="B112" s="47"/>
      <c r="C112" s="81"/>
      <c r="D112" s="48">
        <v>1</v>
      </c>
      <c r="E112" s="48">
        <v>1</v>
      </c>
      <c r="F112" s="137" t="s">
        <v>15</v>
      </c>
      <c r="G112" s="137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5</v>
      </c>
    </row>
    <row r="113" spans="1:21" ht="26.1" customHeight="1" thickTop="1" x14ac:dyDescent="0.5">
      <c r="A113" s="53">
        <v>2</v>
      </c>
      <c r="B113" s="54"/>
      <c r="C113" s="82"/>
      <c r="D113" s="55">
        <v>1</v>
      </c>
      <c r="E113" s="55">
        <v>1</v>
      </c>
      <c r="F113" s="138"/>
      <c r="G113" s="138"/>
      <c r="H113" s="98"/>
      <c r="I113" s="21"/>
      <c r="J113" s="21"/>
      <c r="K113" s="49" t="s">
        <v>60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 x14ac:dyDescent="0.55000000000000004">
      <c r="A114" s="53">
        <v>3</v>
      </c>
      <c r="B114" s="57"/>
      <c r="C114" s="83"/>
      <c r="D114" s="55">
        <v>1</v>
      </c>
      <c r="E114" s="55">
        <v>1</v>
      </c>
      <c r="F114" s="138"/>
      <c r="G114" s="138"/>
      <c r="H114" s="98"/>
      <c r="I114" s="21"/>
      <c r="J114" s="21"/>
      <c r="K114" s="58" t="s">
        <v>61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 x14ac:dyDescent="0.55000000000000004">
      <c r="A115" s="53">
        <v>4</v>
      </c>
      <c r="B115" s="57"/>
      <c r="C115" s="83"/>
      <c r="D115" s="55">
        <v>1</v>
      </c>
      <c r="E115" s="55">
        <v>1</v>
      </c>
      <c r="F115" s="138"/>
      <c r="G115" s="138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 x14ac:dyDescent="0.55000000000000004">
      <c r="A116" s="62">
        <v>5</v>
      </c>
      <c r="B116" s="63"/>
      <c r="C116" s="84"/>
      <c r="D116" s="64">
        <v>1</v>
      </c>
      <c r="E116" s="64">
        <v>1</v>
      </c>
      <c r="F116" s="139"/>
      <c r="G116" s="139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 x14ac:dyDescent="0.55000000000000004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15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5</v>
      </c>
      <c r="P117" s="72"/>
      <c r="Q117" s="71" t="s">
        <v>6</v>
      </c>
      <c r="R117" s="111">
        <f>RANK(R116,($R$16,$R$26,$R$36,$R$46,$R$56,$R$66,$R$76,$R$86,$R$96,$R$106,$R$116,$R$126,$R$136,$R$146,$R$156),1)</f>
        <v>5</v>
      </c>
      <c r="S117" s="72"/>
      <c r="T117" s="26" t="s">
        <v>25</v>
      </c>
      <c r="U117" s="113">
        <f>O117+R117+U112</f>
        <v>15</v>
      </c>
    </row>
    <row r="118" spans="1:21" ht="26.1" customHeight="1" thickTop="1" thickBot="1" x14ac:dyDescent="0.55000000000000004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5</v>
      </c>
      <c r="E118" s="125">
        <f>RANK(E117,($E$17,$E$27,$E$37,$E$47,$E$57,$E$67,$E$77,$E$87,$E$97,$E$107,$E$117,$E$127,$E$137,$E$147,$E$157),0)</f>
        <v>5</v>
      </c>
      <c r="F118" s="74">
        <f>RANK(F117,($F$17,$F$27,$F$37,$F$47,$F$57,$F$67,$F$77,$F$87,$F$97,$F$107,$F$117,$F$127,$F$137,$F$147,$F$157),0)</f>
        <v>5</v>
      </c>
      <c r="G118" s="125">
        <f>RANK(G117,($U$17,$U$27,$U$37,$U$47,$U$57,$U$67,$U$77,$U$87,$U$97,$U$107,$U$117,$U$127,$U$137,$U$147,$U$157),1)</f>
        <v>5</v>
      </c>
      <c r="H118" s="75">
        <f>SUM(D118+E118+F118+G118)</f>
        <v>20</v>
      </c>
      <c r="I118" s="102">
        <f>RANK(H118,($H$18,$H$28,$H$38,$H$48,$H$58,$H$68,$H$78,$H$88,$H$98,$H$108,$H$118,$H$128,$H$138,$H$148,$H$158),1)</f>
        <v>5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 x14ac:dyDescent="0.3"/>
    <row r="120" spans="1:21" ht="26.1" customHeight="1" thickTop="1" thickBot="1" x14ac:dyDescent="0.55000000000000004">
      <c r="A120" s="26"/>
      <c r="B120" s="27" t="s">
        <v>39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 x14ac:dyDescent="0.55000000000000004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 x14ac:dyDescent="0.55000000000000004">
      <c r="A122" s="46">
        <v>1</v>
      </c>
      <c r="B122" s="47"/>
      <c r="C122" s="81"/>
      <c r="D122" s="48">
        <v>1</v>
      </c>
      <c r="E122" s="48">
        <v>1</v>
      </c>
      <c r="F122" s="137" t="s">
        <v>15</v>
      </c>
      <c r="G122" s="137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5</v>
      </c>
    </row>
    <row r="123" spans="1:21" ht="26.1" customHeight="1" thickTop="1" x14ac:dyDescent="0.5">
      <c r="A123" s="53">
        <v>2</v>
      </c>
      <c r="B123" s="54"/>
      <c r="C123" s="82"/>
      <c r="D123" s="55">
        <v>1</v>
      </c>
      <c r="E123" s="55">
        <v>1</v>
      </c>
      <c r="F123" s="138"/>
      <c r="G123" s="138"/>
      <c r="H123" s="98"/>
      <c r="I123" s="21"/>
      <c r="J123" s="21"/>
      <c r="K123" s="49" t="s">
        <v>60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 x14ac:dyDescent="0.55000000000000004">
      <c r="A124" s="53">
        <v>3</v>
      </c>
      <c r="B124" s="57"/>
      <c r="C124" s="83"/>
      <c r="D124" s="55">
        <v>1</v>
      </c>
      <c r="E124" s="55">
        <v>1</v>
      </c>
      <c r="F124" s="138"/>
      <c r="G124" s="138"/>
      <c r="H124" s="98"/>
      <c r="I124" s="21"/>
      <c r="J124" s="21"/>
      <c r="K124" s="58" t="s">
        <v>61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 x14ac:dyDescent="0.55000000000000004">
      <c r="A125" s="53">
        <v>4</v>
      </c>
      <c r="B125" s="57"/>
      <c r="C125" s="83"/>
      <c r="D125" s="55">
        <v>1</v>
      </c>
      <c r="E125" s="55">
        <v>1</v>
      </c>
      <c r="F125" s="138"/>
      <c r="G125" s="138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 x14ac:dyDescent="0.55000000000000004">
      <c r="A126" s="62">
        <v>5</v>
      </c>
      <c r="B126" s="63"/>
      <c r="C126" s="84"/>
      <c r="D126" s="64">
        <v>1</v>
      </c>
      <c r="E126" s="64">
        <v>1</v>
      </c>
      <c r="F126" s="139"/>
      <c r="G126" s="139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 x14ac:dyDescent="0.55000000000000004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15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5</v>
      </c>
      <c r="P127" s="72"/>
      <c r="Q127" s="71" t="s">
        <v>6</v>
      </c>
      <c r="R127" s="111">
        <f>RANK(R126,($R$16,$R$26,$R$36,$R$46,$R$56,$R$66,$R$76,$R$86,$R$96,$R$106,$R$116,$R$126,$R$136,$R$146,$R$156),1)</f>
        <v>5</v>
      </c>
      <c r="S127" s="72"/>
      <c r="T127" s="26" t="s">
        <v>25</v>
      </c>
      <c r="U127" s="124">
        <f>O127+R127+U122</f>
        <v>15</v>
      </c>
    </row>
    <row r="128" spans="1:21" ht="26.1" customHeight="1" thickTop="1" thickBot="1" x14ac:dyDescent="0.55000000000000004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5</v>
      </c>
      <c r="E128" s="125">
        <f>RANK(E127,($E$17,$E$27,$E$37,$E$47,$E$57,$E$67,$E$77,$E$87,$E$97,$E$107,$E$117,$E$127,$E$137,$E$147,$E$157),0)</f>
        <v>5</v>
      </c>
      <c r="F128" s="74">
        <f>RANK(F127,($F$17,$F$27,$F$37,$F$47,$F$57,$F$67,$F$77,$F$87,$F$97,$F$107,$F$117,$F$127,$F$137,$F$147,$F$157),0)</f>
        <v>5</v>
      </c>
      <c r="G128" s="125">
        <f>RANK(G127,($U$17,$U$27,$U$37,$U$47,$U$57,$U$67,$U$77,$U$87,$U$97,$U$107,$U$117,$U$127,$U$137,$U$147,$U$157),1)</f>
        <v>5</v>
      </c>
      <c r="H128" s="126">
        <f>SUM(D128+E128+F128+G128)</f>
        <v>20</v>
      </c>
      <c r="I128" s="102">
        <f>RANK(H128,($H$18,$H$28,$H$38,$H$48,$H$58,$H$68,$H$78,$H$88,$H$98,$H$108,$H$118,$H$128,$H$138,$H$148,$H$158),1)</f>
        <v>5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 x14ac:dyDescent="0.3"/>
    <row r="130" spans="1:21" ht="26.1" customHeight="1" thickTop="1" thickBot="1" x14ac:dyDescent="0.55000000000000004">
      <c r="A130" s="26"/>
      <c r="B130" s="27" t="s">
        <v>41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 x14ac:dyDescent="0.55000000000000004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 x14ac:dyDescent="0.55000000000000004">
      <c r="A132" s="46">
        <v>1</v>
      </c>
      <c r="B132" s="47"/>
      <c r="C132" s="81"/>
      <c r="D132" s="48">
        <v>1</v>
      </c>
      <c r="E132" s="48">
        <v>1</v>
      </c>
      <c r="F132" s="137" t="s">
        <v>15</v>
      </c>
      <c r="G132" s="137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5</v>
      </c>
    </row>
    <row r="133" spans="1:21" ht="26.1" customHeight="1" thickTop="1" x14ac:dyDescent="0.5">
      <c r="A133" s="53">
        <v>2</v>
      </c>
      <c r="B133" s="54"/>
      <c r="C133" s="82"/>
      <c r="D133" s="55">
        <v>1</v>
      </c>
      <c r="E133" s="55">
        <v>1</v>
      </c>
      <c r="F133" s="138"/>
      <c r="G133" s="138"/>
      <c r="H133" s="98"/>
      <c r="I133" s="21"/>
      <c r="J133" s="21"/>
      <c r="K133" s="49" t="s">
        <v>60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 x14ac:dyDescent="0.55000000000000004">
      <c r="A134" s="53">
        <v>3</v>
      </c>
      <c r="B134" s="57"/>
      <c r="C134" s="83"/>
      <c r="D134" s="55">
        <v>1</v>
      </c>
      <c r="E134" s="55">
        <v>1</v>
      </c>
      <c r="F134" s="138"/>
      <c r="G134" s="138"/>
      <c r="H134" s="98"/>
      <c r="I134" s="21"/>
      <c r="J134" s="21"/>
      <c r="K134" s="58" t="s">
        <v>61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 x14ac:dyDescent="0.55000000000000004">
      <c r="A135" s="53">
        <v>4</v>
      </c>
      <c r="B135" s="57"/>
      <c r="C135" s="83"/>
      <c r="D135" s="55">
        <v>1</v>
      </c>
      <c r="E135" s="55">
        <v>1</v>
      </c>
      <c r="F135" s="138"/>
      <c r="G135" s="138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 x14ac:dyDescent="0.55000000000000004">
      <c r="A136" s="62">
        <v>5</v>
      </c>
      <c r="B136" s="63"/>
      <c r="C136" s="84"/>
      <c r="D136" s="64">
        <v>1</v>
      </c>
      <c r="E136" s="64">
        <v>1</v>
      </c>
      <c r="F136" s="139"/>
      <c r="G136" s="139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 x14ac:dyDescent="0.55000000000000004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15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5</v>
      </c>
      <c r="P137" s="72"/>
      <c r="Q137" s="71" t="s">
        <v>6</v>
      </c>
      <c r="R137" s="111">
        <f>RANK(R136,($R$16,$R$26,$R$36,$R$46,$R$56,$R$66,$R$76,$R$86,$R$96,$R$106,$R$116,$R$126,$R$136,$R$146,$R$156),1)</f>
        <v>5</v>
      </c>
      <c r="S137" s="72"/>
      <c r="T137" s="26" t="s">
        <v>25</v>
      </c>
      <c r="U137" s="124">
        <f>O137+R137+U132</f>
        <v>15</v>
      </c>
    </row>
    <row r="138" spans="1:21" ht="26.1" customHeight="1" thickTop="1" thickBot="1" x14ac:dyDescent="0.55000000000000004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5</v>
      </c>
      <c r="E138" s="125">
        <f>RANK(E137,($E$17,$E$27,$E$37,$E$47,$E$57,$E$67,$E$77,$E$87,$E$97,$E$107,$E$117,$E$127,$E$137,$E$147,$E$157),0)</f>
        <v>5</v>
      </c>
      <c r="F138" s="74">
        <f>RANK(F137,($F$17,$F$27,$F$37,$F$47,$F$57,$F$67,$F$77,$F$87,$F$97,$F$107,$F$117,$F$127,$F$137,$F$147,$F$157),0)</f>
        <v>5</v>
      </c>
      <c r="G138" s="125">
        <f>RANK(G137,($U$17,$U$27,$U$37,$U$47,$U$57,$U$67,$U$77,$U$87,$U$97,$U$107,$U$117,$U$127,$U$137,$U$147,$U$157),1)</f>
        <v>5</v>
      </c>
      <c r="H138" s="126">
        <f>SUM(D138+E138+F138+G138)</f>
        <v>20</v>
      </c>
      <c r="I138" s="102">
        <f>RANK(H138,($H$18,$H$28,$H$38,$H$48,$H$58,$H$68,$H$78,$H$88,$H$98,$H$108,$H$118,$H$128,$H$138,$H$148,$H$158),1)</f>
        <v>5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 x14ac:dyDescent="0.3"/>
    <row r="140" spans="1:21" ht="26.1" customHeight="1" thickTop="1" thickBot="1" x14ac:dyDescent="0.55000000000000004">
      <c r="A140" s="26"/>
      <c r="B140" s="27" t="s">
        <v>41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 x14ac:dyDescent="0.55000000000000004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 x14ac:dyDescent="0.55000000000000004">
      <c r="A142" s="46">
        <v>1</v>
      </c>
      <c r="B142" s="47"/>
      <c r="C142" s="81"/>
      <c r="D142" s="48">
        <v>1</v>
      </c>
      <c r="E142" s="48">
        <v>1</v>
      </c>
      <c r="F142" s="137" t="s">
        <v>15</v>
      </c>
      <c r="G142" s="137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5</v>
      </c>
    </row>
    <row r="143" spans="1:21" ht="26.1" customHeight="1" thickTop="1" x14ac:dyDescent="0.5">
      <c r="A143" s="53">
        <v>2</v>
      </c>
      <c r="B143" s="54"/>
      <c r="C143" s="82"/>
      <c r="D143" s="55">
        <v>1</v>
      </c>
      <c r="E143" s="55">
        <v>1</v>
      </c>
      <c r="F143" s="138"/>
      <c r="G143" s="138"/>
      <c r="H143" s="98"/>
      <c r="I143" s="21"/>
      <c r="J143" s="21"/>
      <c r="K143" s="49" t="s">
        <v>60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 x14ac:dyDescent="0.55000000000000004">
      <c r="A144" s="53">
        <v>3</v>
      </c>
      <c r="B144" s="57"/>
      <c r="C144" s="83"/>
      <c r="D144" s="55">
        <v>1</v>
      </c>
      <c r="E144" s="55">
        <v>1</v>
      </c>
      <c r="F144" s="138"/>
      <c r="G144" s="138"/>
      <c r="H144" s="98"/>
      <c r="I144" s="21"/>
      <c r="J144" s="21"/>
      <c r="K144" s="58" t="s">
        <v>61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 x14ac:dyDescent="0.55000000000000004">
      <c r="A145" s="53">
        <v>4</v>
      </c>
      <c r="B145" s="57"/>
      <c r="C145" s="83"/>
      <c r="D145" s="55">
        <v>1</v>
      </c>
      <c r="E145" s="55">
        <v>1</v>
      </c>
      <c r="F145" s="138"/>
      <c r="G145" s="138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 x14ac:dyDescent="0.55000000000000004">
      <c r="A146" s="62">
        <v>5</v>
      </c>
      <c r="B146" s="63"/>
      <c r="C146" s="84"/>
      <c r="D146" s="64">
        <v>1</v>
      </c>
      <c r="E146" s="64">
        <v>1</v>
      </c>
      <c r="F146" s="139"/>
      <c r="G146" s="139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 x14ac:dyDescent="0.55000000000000004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15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5</v>
      </c>
      <c r="P147" s="72"/>
      <c r="Q147" s="71" t="s">
        <v>6</v>
      </c>
      <c r="R147" s="111">
        <f>RANK(R146,($R$16,$R$26,$R$36,$R$46,$R$56,$R$66,$R$76,$R$86,$R$96,$R$106,$R$116,$R$126,$R$136,$R$146,$R$156),1)</f>
        <v>5</v>
      </c>
      <c r="S147" s="72"/>
      <c r="T147" s="26" t="s">
        <v>25</v>
      </c>
      <c r="U147" s="124">
        <f>O147+R147+U142</f>
        <v>15</v>
      </c>
    </row>
    <row r="148" spans="1:21" ht="26.1" customHeight="1" thickTop="1" thickBot="1" x14ac:dyDescent="0.55000000000000004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5</v>
      </c>
      <c r="E148" s="125">
        <f>RANK(E147,($E$17,$E$27,$E$37,$E$47,$E$57,$E$67,$E$77,$E$87,$E$97,$E$107,$E$117,$E$127,$E$137,$E$147,$E$157),0)</f>
        <v>5</v>
      </c>
      <c r="F148" s="74">
        <f>RANK(F147,($F$17,$F$27,$F$37,$F$47,$F$57,$F$67,$F$77,$F$87,$F$97,$F$107,$F$117,$F$127,$F$137,$F$147,$F$157),0)</f>
        <v>5</v>
      </c>
      <c r="G148" s="125">
        <f>RANK(G147,($U$17,$U$27,$U$37,$U$47,$U$57,$U$67,$U$77,$U$87,$U$97,$U$107,$U$117,$U$127,$U$137,$U$147,$U$157),1)</f>
        <v>5</v>
      </c>
      <c r="H148" s="126">
        <f>SUM(D148+E148+F148+G148)</f>
        <v>20</v>
      </c>
      <c r="I148" s="102">
        <f>RANK(H148,($H$18,$H$28,$H$38,$H$48,$H$58,$H$68,$H$78,$H$88,$H$98,$H$108,$H$118,$H$128,$H$138,$H$148,$H$158),1)</f>
        <v>5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 x14ac:dyDescent="0.3"/>
    <row r="150" spans="1:21" ht="26.1" customHeight="1" thickTop="1" thickBot="1" x14ac:dyDescent="0.55000000000000004">
      <c r="A150" s="26"/>
      <c r="B150" s="27" t="s">
        <v>41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 x14ac:dyDescent="0.55000000000000004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 x14ac:dyDescent="0.55000000000000004">
      <c r="A152" s="46">
        <v>1</v>
      </c>
      <c r="B152" s="47"/>
      <c r="C152" s="81"/>
      <c r="D152" s="48">
        <v>1</v>
      </c>
      <c r="E152" s="48">
        <v>1</v>
      </c>
      <c r="F152" s="137" t="s">
        <v>15</v>
      </c>
      <c r="G152" s="137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5</v>
      </c>
    </row>
    <row r="153" spans="1:21" ht="26.1" customHeight="1" thickTop="1" x14ac:dyDescent="0.5">
      <c r="A153" s="53">
        <v>2</v>
      </c>
      <c r="B153" s="54"/>
      <c r="C153" s="82"/>
      <c r="D153" s="55">
        <v>1</v>
      </c>
      <c r="E153" s="55">
        <v>1</v>
      </c>
      <c r="F153" s="138"/>
      <c r="G153" s="138"/>
      <c r="H153" s="98"/>
      <c r="I153" s="21"/>
      <c r="J153" s="21"/>
      <c r="K153" s="49" t="s">
        <v>60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 x14ac:dyDescent="0.55000000000000004">
      <c r="A154" s="53">
        <v>3</v>
      </c>
      <c r="B154" s="57"/>
      <c r="C154" s="83"/>
      <c r="D154" s="55">
        <v>1</v>
      </c>
      <c r="E154" s="55">
        <v>1</v>
      </c>
      <c r="F154" s="138"/>
      <c r="G154" s="138"/>
      <c r="H154" s="98"/>
      <c r="I154" s="21"/>
      <c r="J154" s="21"/>
      <c r="K154" s="58" t="s">
        <v>61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 x14ac:dyDescent="0.55000000000000004">
      <c r="A155" s="53">
        <v>4</v>
      </c>
      <c r="B155" s="57"/>
      <c r="C155" s="83"/>
      <c r="D155" s="55">
        <v>1</v>
      </c>
      <c r="E155" s="55">
        <v>1</v>
      </c>
      <c r="F155" s="138"/>
      <c r="G155" s="138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 x14ac:dyDescent="0.55000000000000004">
      <c r="A156" s="62">
        <v>5</v>
      </c>
      <c r="B156" s="63"/>
      <c r="C156" s="84"/>
      <c r="D156" s="64">
        <v>1</v>
      </c>
      <c r="E156" s="64">
        <v>1</v>
      </c>
      <c r="F156" s="139"/>
      <c r="G156" s="139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 x14ac:dyDescent="0.55000000000000004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15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5</v>
      </c>
      <c r="P157" s="72"/>
      <c r="Q157" s="71" t="s">
        <v>6</v>
      </c>
      <c r="R157" s="111">
        <f>RANK(R156,($R$16,$R$26,$R$36,$R$46,$R$56,$R$66,$R$76,$R$86,$R$96,$R$106,$R$116,$R$126,$R$136,$R$146,$R$156),1)</f>
        <v>5</v>
      </c>
      <c r="S157" s="72"/>
      <c r="T157" s="26" t="s">
        <v>25</v>
      </c>
      <c r="U157" s="124">
        <f>O157+R157+U152</f>
        <v>15</v>
      </c>
    </row>
    <row r="158" spans="1:21" ht="26.1" customHeight="1" thickTop="1" thickBot="1" x14ac:dyDescent="0.55000000000000004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5</v>
      </c>
      <c r="E158" s="125">
        <f>RANK(E157,($E$17,$E$27,$E$37,$E$47,$E$57,$E$67,$E$77,$E$87,$E$97,$E$107,$E$117,$E$127,$E$137,$E$147,$E$157),0)</f>
        <v>5</v>
      </c>
      <c r="F158" s="74">
        <f>RANK(F157,($F$17,$F$27,$F$37,$F$47,$F$57,$F$67,$F$77,$F$87,$F$97,$F$107,$F$117,$F$127,$F$137,$F$147,$F$157),0)</f>
        <v>5</v>
      </c>
      <c r="G158" s="125">
        <f>RANK(G157,($U$17,$U$27,$U$37,$U$47,$U$57,$U$67,$U$77,$U$87,$U$97,$U$107,$U$117,$U$127,$U$137,$U$147,$U$157),1)</f>
        <v>5</v>
      </c>
      <c r="H158" s="126">
        <f>SUM(D158+E158+F158+G158)</f>
        <v>20</v>
      </c>
      <c r="I158" s="102">
        <f>RANK(H158,($H$18,$H$28,$H$38,$H$48,$H$58,$H$68,$H$78,$H$88,$H$98,$H$108,$H$118,$H$128,$H$138,$H$148,$H$158),1)</f>
        <v>5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x14ac:dyDescent="0.25"/>
    <row r="161" spans="1:8" ht="26.1" customHeight="1" x14ac:dyDescent="0.5">
      <c r="A161" s="61"/>
      <c r="B161" s="61" t="s">
        <v>55</v>
      </c>
      <c r="C161" s="61"/>
      <c r="D161" s="61"/>
      <c r="E161" s="61"/>
    </row>
    <row r="162" spans="1:8" ht="26.1" customHeight="1" x14ac:dyDescent="0.5">
      <c r="A162" s="132"/>
      <c r="B162" s="142" t="s">
        <v>56</v>
      </c>
      <c r="C162" s="143"/>
      <c r="D162" s="143"/>
      <c r="E162" s="143"/>
      <c r="F162" s="144"/>
      <c r="G162" s="141" t="s">
        <v>5</v>
      </c>
      <c r="H162" s="141"/>
    </row>
    <row r="163" spans="1:8" ht="26.1" customHeight="1" x14ac:dyDescent="0.5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Leininger Gymnasium Grünstadt</v>
      </c>
      <c r="C163" s="146"/>
      <c r="D163" s="146"/>
      <c r="E163" s="146"/>
      <c r="F163" s="147"/>
      <c r="G163" s="141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4</v>
      </c>
      <c r="H163" s="141"/>
    </row>
    <row r="164" spans="1:8" ht="26.1" customHeight="1" x14ac:dyDescent="0.5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Pamina-Schulzentrum Herxheim</v>
      </c>
      <c r="C164" s="143"/>
      <c r="D164" s="143"/>
      <c r="E164" s="143"/>
      <c r="F164" s="144"/>
      <c r="G164" s="141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11</v>
      </c>
      <c r="H164" s="141"/>
    </row>
    <row r="165" spans="1:8" ht="26.1" customHeight="1" x14ac:dyDescent="0.5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 xml:space="preserve"> </v>
      </c>
      <c r="C165" s="143"/>
      <c r="D165" s="143"/>
      <c r="E165" s="143"/>
      <c r="F165" s="144"/>
      <c r="G165" s="141" t="str">
        <f t="shared" si="0"/>
        <v xml:space="preserve"> </v>
      </c>
      <c r="H165" s="141"/>
    </row>
    <row r="166" spans="1:8" ht="26.1" customHeight="1" x14ac:dyDescent="0.5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>IGS Schöneberg-Kübelberg/Waldmohr</v>
      </c>
      <c r="C166" s="143"/>
      <c r="D166" s="143"/>
      <c r="E166" s="143"/>
      <c r="F166" s="144"/>
      <c r="G166" s="141">
        <f t="shared" si="0"/>
        <v>13</v>
      </c>
      <c r="H166" s="141"/>
    </row>
    <row r="167" spans="1:8" ht="26.1" customHeight="1" x14ac:dyDescent="0.5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  </v>
      </c>
      <c r="C167" s="143"/>
      <c r="D167" s="143"/>
      <c r="E167" s="143"/>
      <c r="F167" s="144"/>
      <c r="G167" s="141">
        <f t="shared" si="0"/>
        <v>20</v>
      </c>
      <c r="H167" s="141"/>
    </row>
    <row r="168" spans="1:8" ht="26.1" customHeight="1" x14ac:dyDescent="0.5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41" t="str">
        <f t="shared" si="0"/>
        <v xml:space="preserve"> </v>
      </c>
      <c r="H168" s="141"/>
    </row>
    <row r="169" spans="1:8" ht="26.1" customHeight="1" x14ac:dyDescent="0.5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41" t="str">
        <f t="shared" si="0"/>
        <v xml:space="preserve"> </v>
      </c>
      <c r="H169" s="141"/>
    </row>
    <row r="170" spans="1:8" ht="26.1" customHeight="1" x14ac:dyDescent="0.5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41" t="str">
        <f t="shared" si="0"/>
        <v xml:space="preserve"> </v>
      </c>
      <c r="H170" s="141"/>
    </row>
    <row r="171" spans="1:8" ht="26.1" customHeight="1" x14ac:dyDescent="0.5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41" t="str">
        <f t="shared" si="0"/>
        <v xml:space="preserve"> </v>
      </c>
      <c r="H171" s="141"/>
    </row>
    <row r="172" spans="1:8" ht="26.1" customHeight="1" x14ac:dyDescent="0.5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41" t="str">
        <f t="shared" si="0"/>
        <v xml:space="preserve"> </v>
      </c>
      <c r="H172" s="141"/>
    </row>
  </sheetData>
  <sheetProtection sheet="1" objects="1" scenarios="1"/>
  <customSheetViews>
    <customSheetView guid="{E633A64A-A8F5-4D3D-BBE1-1092D3FCDE54}" scale="52" showPageBreaks="1" printArea="1" hiddenRows="1" view="pageBreakPreview">
      <pane ySplit="6" topLeftCell="A19" activePane="bottomLeft" state="frozen"/>
      <selection pane="bottomLeft" activeCell="B23" sqref="B23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1"/>
      <headerFooter alignWithMargins="0">
        <oddFooter>&amp;RWK IV,1 Jungen</oddFooter>
      </headerFooter>
    </customSheetView>
    <customSheetView guid="{BD50EC88-8DF9-4D4A-94D9-54E1156DA798}" scale="52" showPageBreaks="1" printArea="1" hiddenRows="1" view="pageBreakPreview">
      <pane ySplit="6" topLeftCell="A19" activePane="bottomLeft" state="frozen"/>
      <selection pane="bottomLeft" activeCell="B25" sqref="B25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2"/>
      <headerFooter alignWithMargins="0">
        <oddFooter>&amp;RWK IV,1 Jungen</oddFooter>
      </headerFooter>
    </customSheetView>
    <customSheetView guid="{214C577A-27AC-4F09-9C88-64A1D6B895AE}" scale="55" showPageBreaks="1" printArea="1" hiddenRows="1" view="pageBreakPreview">
      <pane ySplit="6" topLeftCell="A161" activePane="bottomLeft" state="frozen"/>
      <selection pane="bottomLeft" activeCell="B161" sqref="B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3"/>
      <headerFooter alignWithMargins="0">
        <oddFooter>&amp;RWK IV,1 Jungen</oddFooter>
      </headerFooter>
    </customSheetView>
  </customSheetViews>
  <mergeCells count="52"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  <mergeCell ref="F42:F46"/>
    <mergeCell ref="G42:G46"/>
    <mergeCell ref="F12:F16"/>
    <mergeCell ref="G12:G16"/>
    <mergeCell ref="F32:F36"/>
    <mergeCell ref="G32:G36"/>
    <mergeCell ref="F22:F26"/>
    <mergeCell ref="G22:G26"/>
    <mergeCell ref="F52:F56"/>
    <mergeCell ref="G52:G56"/>
    <mergeCell ref="F62:F66"/>
    <mergeCell ref="G62:G66"/>
    <mergeCell ref="F72:F76"/>
    <mergeCell ref="G72:G76"/>
    <mergeCell ref="F82:F86"/>
    <mergeCell ref="G82:G86"/>
    <mergeCell ref="F92:F96"/>
    <mergeCell ref="G92:G96"/>
    <mergeCell ref="F102:F106"/>
    <mergeCell ref="G102:G106"/>
    <mergeCell ref="F112:F116"/>
    <mergeCell ref="G112:G116"/>
    <mergeCell ref="F122:F126"/>
    <mergeCell ref="G122:G126"/>
    <mergeCell ref="F132:F136"/>
    <mergeCell ref="G132:G136"/>
    <mergeCell ref="B162:F162"/>
    <mergeCell ref="F142:F146"/>
    <mergeCell ref="G142:G146"/>
    <mergeCell ref="F152:F156"/>
    <mergeCell ref="G152:G156"/>
    <mergeCell ref="G162:H162"/>
    <mergeCell ref="G163:H163"/>
    <mergeCell ref="G164:H164"/>
    <mergeCell ref="G165:H165"/>
    <mergeCell ref="G166:H166"/>
    <mergeCell ref="G167:H167"/>
    <mergeCell ref="B163:F163"/>
    <mergeCell ref="B165:F165"/>
    <mergeCell ref="B166:F166"/>
    <mergeCell ref="B167:F167"/>
    <mergeCell ref="B164:F164"/>
  </mergeCells>
  <phoneticPr fontId="0" type="noConversion"/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300" verticalDpi="300" r:id="rId4"/>
  <headerFooter alignWithMargins="0">
    <oddFooter>&amp;RWK IV,1 Jungen</oddFooter>
  </headerFooter>
  <colBreaks count="1" manualBreakCount="1">
    <brk id="21" max="48" man="1"/>
  </colBreak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72"/>
  <sheetViews>
    <sheetView view="pageBreakPreview" zoomScale="55" zoomScaleNormal="50" zoomScaleSheetLayoutView="55" workbookViewId="0">
      <pane ySplit="6" topLeftCell="A7" activePane="bottomLeft" state="frozen"/>
      <selection pane="bottomLeft" activeCell="F4" sqref="F4"/>
    </sheetView>
  </sheetViews>
  <sheetFormatPr baseColWidth="10" defaultColWidth="11.44140625" defaultRowHeight="26.1" customHeight="1" x14ac:dyDescent="0.25"/>
  <cols>
    <col min="1" max="1" width="7.44140625" style="11" customWidth="1"/>
    <col min="2" max="2" width="45.6640625" style="11" customWidth="1"/>
    <col min="3" max="3" width="7" style="13" customWidth="1"/>
    <col min="4" max="7" width="15.6640625" style="10" customWidth="1"/>
    <col min="8" max="8" width="11.5546875" style="13" customWidth="1"/>
    <col min="9" max="9" width="7.33203125" style="11" customWidth="1"/>
    <col min="10" max="10" width="12.6640625" style="11" customWidth="1"/>
    <col min="11" max="11" width="25.6640625" style="11" customWidth="1"/>
    <col min="12" max="12" width="11.44140625" style="11"/>
    <col min="13" max="13" width="12.6640625" style="11" customWidth="1"/>
    <col min="14" max="14" width="45.6640625" style="11" customWidth="1"/>
    <col min="15" max="15" width="11" style="10" customWidth="1"/>
    <col min="16" max="16" width="5" style="11" customWidth="1"/>
    <col min="17" max="17" width="45.6640625" style="11" customWidth="1"/>
    <col min="18" max="18" width="11.88671875" style="10" customWidth="1"/>
    <col min="19" max="19" width="4" style="11" customWidth="1"/>
    <col min="20" max="20" width="20" style="11" customWidth="1"/>
    <col min="21" max="21" width="8" style="11" customWidth="1"/>
    <col min="22" max="16384" width="11.44140625" style="11"/>
  </cols>
  <sheetData>
    <row r="1" spans="1:21" ht="26.1" customHeight="1" x14ac:dyDescent="0.5">
      <c r="A1" s="18" t="s">
        <v>26</v>
      </c>
      <c r="B1" s="18"/>
      <c r="C1" s="76"/>
      <c r="D1" s="19"/>
      <c r="E1" s="19"/>
      <c r="F1" s="19"/>
      <c r="G1" s="19"/>
      <c r="H1" s="20"/>
      <c r="I1" s="21"/>
      <c r="J1" s="21"/>
      <c r="K1" s="21"/>
      <c r="L1" s="21"/>
      <c r="M1" s="21"/>
      <c r="N1" s="21"/>
      <c r="O1" s="19"/>
      <c r="P1" s="21"/>
      <c r="Q1" s="21"/>
      <c r="R1" s="19"/>
      <c r="S1" s="21"/>
      <c r="T1" s="21"/>
      <c r="U1" s="21"/>
    </row>
    <row r="2" spans="1:21" ht="26.1" customHeight="1" x14ac:dyDescent="0.5">
      <c r="A2" s="18" t="s">
        <v>62</v>
      </c>
      <c r="B2" s="18"/>
      <c r="C2" s="76"/>
      <c r="D2" s="19"/>
      <c r="E2" s="19"/>
      <c r="F2" s="19"/>
      <c r="G2" s="19"/>
      <c r="H2" s="20"/>
      <c r="I2" s="21"/>
      <c r="J2" s="21"/>
      <c r="K2" s="21"/>
      <c r="L2" s="21"/>
      <c r="M2" s="21"/>
      <c r="N2" s="21"/>
      <c r="O2" s="19"/>
      <c r="P2" s="21"/>
      <c r="Q2" s="21"/>
      <c r="R2" s="19"/>
      <c r="S2" s="21"/>
      <c r="T2" s="21"/>
      <c r="U2" s="21"/>
    </row>
    <row r="3" spans="1:21" ht="26.1" customHeight="1" x14ac:dyDescent="0.5">
      <c r="A3" s="18" t="s">
        <v>59</v>
      </c>
      <c r="B3" s="18"/>
      <c r="C3" s="76"/>
      <c r="D3" s="19"/>
      <c r="E3" s="19"/>
      <c r="F3" s="19"/>
      <c r="G3" s="19"/>
      <c r="H3" s="20"/>
      <c r="I3" s="21"/>
      <c r="J3" s="21"/>
      <c r="K3" s="21"/>
      <c r="L3" s="21"/>
      <c r="M3" s="21"/>
      <c r="N3" s="21"/>
      <c r="O3" s="19"/>
      <c r="P3" s="21"/>
      <c r="Q3" s="21"/>
      <c r="R3" s="19"/>
      <c r="S3" s="21"/>
      <c r="T3" s="21"/>
      <c r="U3" s="21"/>
    </row>
    <row r="4" spans="1:21" ht="26.1" customHeight="1" x14ac:dyDescent="0.5">
      <c r="A4" s="18"/>
      <c r="B4" s="18"/>
      <c r="C4" s="20"/>
      <c r="D4" s="19"/>
      <c r="E4" s="19"/>
      <c r="F4" s="19"/>
      <c r="G4" s="19"/>
      <c r="H4" s="20"/>
      <c r="I4" s="21"/>
      <c r="J4" s="21"/>
      <c r="K4" s="21"/>
      <c r="L4" s="21"/>
      <c r="M4" s="22"/>
      <c r="N4" s="21"/>
      <c r="O4" s="19"/>
      <c r="P4" s="21"/>
      <c r="Q4" s="21"/>
      <c r="R4" s="19"/>
      <c r="S4" s="21"/>
      <c r="T4" s="21"/>
      <c r="U4" s="21"/>
    </row>
    <row r="5" spans="1:21" ht="26.1" customHeight="1" x14ac:dyDescent="0.55000000000000004">
      <c r="A5" s="18" t="s">
        <v>92</v>
      </c>
      <c r="B5" s="18"/>
      <c r="C5" s="20"/>
      <c r="D5" s="19"/>
      <c r="E5" s="19"/>
      <c r="F5" s="114" t="s">
        <v>27</v>
      </c>
      <c r="G5" s="19"/>
      <c r="H5" s="20"/>
      <c r="I5" s="21"/>
      <c r="J5" s="21"/>
      <c r="K5" s="21"/>
      <c r="L5" s="21"/>
      <c r="M5" s="23"/>
      <c r="N5" s="21"/>
      <c r="O5" s="19"/>
      <c r="P5" s="21"/>
      <c r="Q5" s="21"/>
      <c r="R5" s="19"/>
      <c r="S5" s="21"/>
      <c r="T5" s="21"/>
      <c r="U5" s="21"/>
    </row>
    <row r="6" spans="1:21" ht="5.0999999999999996" customHeight="1" x14ac:dyDescent="0.5">
      <c r="A6" s="21"/>
      <c r="B6" s="21"/>
      <c r="C6" s="20"/>
      <c r="D6" s="21"/>
      <c r="E6" s="21"/>
      <c r="F6" s="21"/>
      <c r="G6" s="21"/>
      <c r="H6" s="20"/>
      <c r="I6" s="21"/>
      <c r="J6" s="21"/>
      <c r="K6" s="21"/>
      <c r="L6" s="21"/>
      <c r="M6" s="23"/>
      <c r="N6" s="21"/>
      <c r="O6" s="19"/>
      <c r="P6" s="21"/>
      <c r="Q6" s="21"/>
      <c r="R6" s="19"/>
      <c r="S6" s="21"/>
      <c r="T6" s="21"/>
      <c r="U6" s="21"/>
    </row>
    <row r="7" spans="1:21" ht="5.0999999999999996" customHeight="1" x14ac:dyDescent="0.5">
      <c r="A7" s="90"/>
      <c r="B7" s="90"/>
      <c r="C7" s="20"/>
      <c r="D7" s="90"/>
      <c r="E7" s="90"/>
      <c r="F7" s="90"/>
      <c r="G7" s="90"/>
      <c r="H7" s="90"/>
      <c r="I7" s="90"/>
      <c r="J7" s="90"/>
      <c r="K7" s="21"/>
      <c r="L7" s="21"/>
      <c r="M7" s="23"/>
      <c r="N7" s="21"/>
      <c r="O7" s="19"/>
      <c r="P7" s="21"/>
      <c r="Q7" s="21"/>
      <c r="R7" s="19"/>
      <c r="S7" s="21"/>
      <c r="T7" s="21"/>
      <c r="U7" s="21"/>
    </row>
    <row r="8" spans="1:21" ht="5.0999999999999996" customHeight="1" x14ac:dyDescent="0.5">
      <c r="A8" s="90"/>
      <c r="B8" s="90"/>
      <c r="C8" s="20"/>
      <c r="D8" s="90"/>
      <c r="E8" s="90"/>
      <c r="F8" s="90"/>
      <c r="G8" s="90"/>
      <c r="H8" s="90"/>
      <c r="I8" s="90"/>
      <c r="J8" s="90"/>
      <c r="K8" s="21"/>
      <c r="L8" s="21"/>
      <c r="M8" s="21"/>
      <c r="N8" s="21"/>
      <c r="O8" s="19"/>
      <c r="P8" s="21"/>
      <c r="Q8" s="21"/>
      <c r="R8" s="19"/>
      <c r="S8" s="21"/>
      <c r="T8" s="21"/>
      <c r="U8" s="21"/>
    </row>
    <row r="9" spans="1:21" ht="25.5" customHeight="1" thickBot="1" x14ac:dyDescent="0.55000000000000004">
      <c r="A9" s="24"/>
      <c r="B9" s="24"/>
      <c r="C9" s="77"/>
      <c r="D9" s="25"/>
      <c r="E9" s="25"/>
      <c r="F9" s="25"/>
      <c r="G9" s="25"/>
      <c r="H9" s="20"/>
      <c r="I9" s="21"/>
      <c r="J9" s="21"/>
      <c r="K9" s="21"/>
      <c r="L9" s="21"/>
      <c r="M9" s="21"/>
      <c r="N9" s="21"/>
      <c r="O9" s="19"/>
      <c r="P9" s="21"/>
      <c r="Q9" s="21"/>
      <c r="R9" s="19"/>
      <c r="S9" s="21"/>
      <c r="T9" s="21"/>
      <c r="U9" s="21"/>
    </row>
    <row r="10" spans="1:21" s="12" customFormat="1" ht="30" customHeight="1" thickTop="1" thickBot="1" x14ac:dyDescent="0.55000000000000004">
      <c r="A10" s="26"/>
      <c r="B10" s="27"/>
      <c r="C10" s="78"/>
      <c r="D10" s="28"/>
      <c r="E10" s="28"/>
      <c r="F10" s="28"/>
      <c r="G10" s="29"/>
      <c r="H10" s="30"/>
      <c r="I10" s="31"/>
      <c r="J10" s="31"/>
      <c r="K10" s="91" t="s">
        <v>24</v>
      </c>
      <c r="L10" s="32"/>
      <c r="M10" s="31"/>
      <c r="N10" s="92" t="s">
        <v>16</v>
      </c>
      <c r="O10" s="104"/>
      <c r="P10" s="93"/>
      <c r="Q10" s="94" t="s">
        <v>20</v>
      </c>
      <c r="R10" s="104"/>
      <c r="S10" s="33"/>
      <c r="T10" s="34" t="s">
        <v>21</v>
      </c>
      <c r="U10" s="35"/>
    </row>
    <row r="11" spans="1:21" ht="30" customHeight="1" thickTop="1" thickBot="1" x14ac:dyDescent="0.55000000000000004">
      <c r="A11" s="36"/>
      <c r="B11" s="37" t="s">
        <v>7</v>
      </c>
      <c r="C11" s="79" t="s">
        <v>8</v>
      </c>
      <c r="D11" s="38" t="s">
        <v>11</v>
      </c>
      <c r="E11" s="38" t="s">
        <v>12</v>
      </c>
      <c r="F11" s="39" t="s">
        <v>15</v>
      </c>
      <c r="G11" s="40" t="s">
        <v>17</v>
      </c>
      <c r="H11" s="41" t="s">
        <v>5</v>
      </c>
      <c r="I11" s="21"/>
      <c r="J11" s="21"/>
      <c r="K11" s="42" t="s">
        <v>13</v>
      </c>
      <c r="L11" s="43">
        <v>1</v>
      </c>
      <c r="M11" s="18"/>
      <c r="N11" s="47"/>
      <c r="O11" s="105">
        <v>1</v>
      </c>
      <c r="P11" s="95"/>
      <c r="Q11" s="47"/>
      <c r="R11" s="105">
        <v>80</v>
      </c>
      <c r="S11" s="80"/>
      <c r="T11" s="42" t="s">
        <v>22</v>
      </c>
      <c r="U11" s="45">
        <v>600</v>
      </c>
    </row>
    <row r="12" spans="1:21" ht="30" customHeight="1" thickBot="1" x14ac:dyDescent="0.55000000000000004">
      <c r="A12" s="46">
        <v>1</v>
      </c>
      <c r="B12" s="47"/>
      <c r="C12" s="81">
        <v>11</v>
      </c>
      <c r="D12" s="48">
        <v>1</v>
      </c>
      <c r="E12" s="48">
        <v>1</v>
      </c>
      <c r="F12" s="137" t="s">
        <v>15</v>
      </c>
      <c r="G12" s="137" t="s">
        <v>18</v>
      </c>
      <c r="H12" s="96"/>
      <c r="I12" s="21"/>
      <c r="J12" s="21"/>
      <c r="K12" s="49" t="s">
        <v>14</v>
      </c>
      <c r="L12" s="50">
        <v>1</v>
      </c>
      <c r="M12" s="18"/>
      <c r="N12" s="54"/>
      <c r="O12" s="106">
        <v>1</v>
      </c>
      <c r="P12" s="97"/>
      <c r="Q12" s="54"/>
      <c r="R12" s="106">
        <v>80</v>
      </c>
      <c r="S12" s="24"/>
      <c r="T12" s="52" t="s">
        <v>6</v>
      </c>
      <c r="U12" s="117">
        <f>RANK(U11,($U$11,$U$21,$U$31,$U$41,$U$51,$U$61,$U$71,$U$81,$U$91,$U$101,$U$111,$U$121,$U$131,$U$141,$U$151),1)</f>
        <v>4</v>
      </c>
    </row>
    <row r="13" spans="1:21" ht="30" customHeight="1" thickTop="1" x14ac:dyDescent="0.5">
      <c r="A13" s="53">
        <v>2</v>
      </c>
      <c r="B13" s="54"/>
      <c r="C13" s="82">
        <v>11</v>
      </c>
      <c r="D13" s="55">
        <v>1</v>
      </c>
      <c r="E13" s="55">
        <v>1</v>
      </c>
      <c r="F13" s="138"/>
      <c r="G13" s="138"/>
      <c r="H13" s="98"/>
      <c r="I13" s="21"/>
      <c r="J13" s="21"/>
      <c r="K13" s="49" t="s">
        <v>60</v>
      </c>
      <c r="L13" s="50">
        <v>1</v>
      </c>
      <c r="M13" s="18"/>
      <c r="N13" s="57"/>
      <c r="O13" s="106">
        <v>1</v>
      </c>
      <c r="P13" s="97"/>
      <c r="Q13" s="57"/>
      <c r="R13" s="106">
        <v>80</v>
      </c>
      <c r="S13" s="24"/>
      <c r="T13" s="24"/>
      <c r="U13" s="56"/>
    </row>
    <row r="14" spans="1:21" ht="30" customHeight="1" thickBot="1" x14ac:dyDescent="0.55000000000000004">
      <c r="A14" s="53">
        <v>3</v>
      </c>
      <c r="B14" s="57"/>
      <c r="C14" s="83">
        <v>9</v>
      </c>
      <c r="D14" s="55">
        <v>1</v>
      </c>
      <c r="E14" s="55">
        <v>1</v>
      </c>
      <c r="F14" s="138"/>
      <c r="G14" s="138"/>
      <c r="H14" s="98"/>
      <c r="I14" s="21"/>
      <c r="J14" s="21"/>
      <c r="K14" s="58" t="s">
        <v>61</v>
      </c>
      <c r="L14" s="59">
        <v>1</v>
      </c>
      <c r="M14" s="18"/>
      <c r="N14" s="57"/>
      <c r="O14" s="106">
        <v>1</v>
      </c>
      <c r="P14" s="97"/>
      <c r="Q14" s="57"/>
      <c r="R14" s="106">
        <v>80</v>
      </c>
      <c r="S14" s="24"/>
      <c r="T14" s="24"/>
      <c r="U14" s="56"/>
    </row>
    <row r="15" spans="1:21" ht="30" customHeight="1" thickTop="1" thickBot="1" x14ac:dyDescent="0.55000000000000004">
      <c r="A15" s="53">
        <v>4</v>
      </c>
      <c r="B15" s="57"/>
      <c r="C15" s="83">
        <v>8</v>
      </c>
      <c r="D15" s="55">
        <v>1</v>
      </c>
      <c r="E15" s="55">
        <v>1</v>
      </c>
      <c r="F15" s="138"/>
      <c r="G15" s="138"/>
      <c r="H15" s="98"/>
      <c r="I15" s="21"/>
      <c r="J15" s="21"/>
      <c r="K15" s="26" t="s">
        <v>0</v>
      </c>
      <c r="L15" s="103">
        <f>L11+L12+(L13+L14)/2</f>
        <v>3</v>
      </c>
      <c r="M15" s="18"/>
      <c r="N15" s="63"/>
      <c r="O15" s="107">
        <v>1</v>
      </c>
      <c r="P15" s="61"/>
      <c r="Q15" s="63"/>
      <c r="R15" s="107">
        <v>80</v>
      </c>
      <c r="S15" s="24"/>
      <c r="T15" s="24"/>
      <c r="U15" s="56"/>
    </row>
    <row r="16" spans="1:21" ht="30" customHeight="1" thickTop="1" thickBot="1" x14ac:dyDescent="0.55000000000000004">
      <c r="A16" s="62">
        <v>5</v>
      </c>
      <c r="B16" s="63"/>
      <c r="C16" s="84">
        <v>11</v>
      </c>
      <c r="D16" s="64">
        <v>1</v>
      </c>
      <c r="E16" s="64">
        <v>1</v>
      </c>
      <c r="F16" s="139"/>
      <c r="G16" s="139"/>
      <c r="H16" s="99"/>
      <c r="I16" s="21"/>
      <c r="J16" s="21"/>
      <c r="K16" s="21"/>
      <c r="L16" s="21"/>
      <c r="M16" s="21"/>
      <c r="N16" s="65" t="s">
        <v>23</v>
      </c>
      <c r="O16" s="108">
        <f>LARGE((O11:O15),1)+LARGE((O11:O15),2)+LARGE((O11:O15),3)+LARGE((O11:O15),4)</f>
        <v>4</v>
      </c>
      <c r="P16" s="24"/>
      <c r="Q16" s="85" t="s">
        <v>23</v>
      </c>
      <c r="R16" s="108">
        <f>SMALL((R11:R15),1)+SMALL((R11:R15),2)+SMALL((R11:R15),3)+SMALL((R11:R15),4)</f>
        <v>320</v>
      </c>
      <c r="S16" s="24"/>
      <c r="T16" s="24"/>
      <c r="U16" s="56"/>
    </row>
    <row r="17" spans="1:21" ht="30" customHeight="1" thickTop="1" thickBot="1" x14ac:dyDescent="0.55000000000000004">
      <c r="A17" s="66"/>
      <c r="B17" s="67" t="s">
        <v>5</v>
      </c>
      <c r="C17" s="86"/>
      <c r="D17" s="68">
        <f>LARGE((D12:D16),1)+LARGE((D12:D16),2)+LARGE((D12:D16),3)+LARGE((D12:D16),4)</f>
        <v>4</v>
      </c>
      <c r="E17" s="68">
        <f>LARGE((E12:E16),1)+LARGE((E12:E16),2)+LARGE((E12:E16),3)+LARGE((E12:E16),4)</f>
        <v>4</v>
      </c>
      <c r="F17" s="69">
        <f>L15</f>
        <v>3</v>
      </c>
      <c r="G17" s="70">
        <f>U17</f>
        <v>12</v>
      </c>
      <c r="H17" s="100"/>
      <c r="I17" s="21"/>
      <c r="J17" s="21"/>
      <c r="K17" s="21"/>
      <c r="L17" s="21"/>
      <c r="M17" s="21"/>
      <c r="N17" s="71" t="s">
        <v>6</v>
      </c>
      <c r="O17" s="123">
        <f>RANK(O16,($O$16,$O$26,$O$36,$O$46,$O$56,$O$66,$O$76,$O$86,$O$96,$O$106,$O$116,$O$126,$O$136,$O$146,$O$156),0)</f>
        <v>4</v>
      </c>
      <c r="P17" s="72"/>
      <c r="Q17" s="71" t="s">
        <v>6</v>
      </c>
      <c r="R17" s="111">
        <f>RANK(R16,($R$16,$R$26,$R$36,$R$46,$R$56,$R$66,$R$76,$R$86,$R$96,$R$106,$R$116,$R$126,$R$136,$R$146,$R$156),1)</f>
        <v>4</v>
      </c>
      <c r="S17" s="72"/>
      <c r="T17" s="26" t="s">
        <v>25</v>
      </c>
      <c r="U17" s="112">
        <f>O17+R17+U12</f>
        <v>12</v>
      </c>
    </row>
    <row r="18" spans="1:21" ht="30" customHeight="1" thickTop="1" thickBot="1" x14ac:dyDescent="0.55000000000000004">
      <c r="A18" s="60"/>
      <c r="B18" s="73" t="s">
        <v>19</v>
      </c>
      <c r="C18" s="87"/>
      <c r="D18" s="125">
        <f>RANK(D17,($D$17,$D$27,$D$37,$D$47,$D$57,$D$67,$D$77,$D$87,$D$97,$D$107,$D$117,$D$127,$D$137,$D$147,D$157),0)</f>
        <v>4</v>
      </c>
      <c r="E18" s="125">
        <f>RANK(E17,($E$17,$E$27,$E$37,$E$47,$E$57,$E$67,$E$77,$E$87,$E$97,$E$107,$E$117,$E$127,$E$137,$E$147,$E$157),0)</f>
        <v>4</v>
      </c>
      <c r="F18" s="74">
        <f>RANK(F17,($F$17,$F$27,$F$37,$F$47,$F$57,$F$67,$F$77,$F$87,$F$97,$F$107,$F$117,$F$127,$F$137,$F$147,$F$157),0)</f>
        <v>4</v>
      </c>
      <c r="G18" s="125">
        <f>RANK(G17,($U$17,$U$27,$U$37,$U$47,$U$57,$U$67,$U$77,$U$87,$U$97,$U$107,$U$117,$U$127,$U$137,$U$147,$U$157),1)</f>
        <v>4</v>
      </c>
      <c r="H18" s="75">
        <f>SUM(D18+E18+F18+G18)</f>
        <v>16</v>
      </c>
      <c r="I18" s="102">
        <f>RANK(H18,($H$18,$H$28,$H$38,$H$48,$H$58,$H$68,$H$78,$H$88,$H$98,$H$108,$H$118,$H$128,$H$138,$H$148,$H$158),1)</f>
        <v>4</v>
      </c>
      <c r="J18" s="88"/>
      <c r="K18" s="21"/>
      <c r="L18" s="21"/>
      <c r="M18" s="21"/>
      <c r="N18" s="21"/>
      <c r="O18" s="19"/>
      <c r="P18" s="21"/>
      <c r="Q18" s="21"/>
      <c r="R18" s="19"/>
      <c r="S18" s="21"/>
      <c r="T18" s="21"/>
      <c r="U18" s="21"/>
    </row>
    <row r="19" spans="1:21" ht="30" customHeight="1" thickTop="1" thickBot="1" x14ac:dyDescent="0.55000000000000004">
      <c r="A19" s="21"/>
      <c r="B19" s="21"/>
      <c r="C19" s="20"/>
      <c r="D19" s="19"/>
      <c r="E19" s="19"/>
      <c r="F19" s="19"/>
      <c r="G19" s="19"/>
      <c r="H19" s="20"/>
      <c r="I19" s="21"/>
      <c r="J19" s="21"/>
      <c r="K19" s="21"/>
      <c r="L19" s="21"/>
      <c r="M19" s="21"/>
      <c r="N19" s="21"/>
      <c r="O19" s="19"/>
      <c r="P19" s="21"/>
      <c r="Q19" s="21"/>
      <c r="R19" s="19"/>
      <c r="S19" s="21"/>
      <c r="T19" s="21"/>
      <c r="U19" s="21"/>
    </row>
    <row r="20" spans="1:21" s="12" customFormat="1" ht="30" customHeight="1" thickTop="1" thickBot="1" x14ac:dyDescent="0.55000000000000004">
      <c r="A20" s="26"/>
      <c r="B20" s="27" t="s">
        <v>93</v>
      </c>
      <c r="C20" s="78"/>
      <c r="D20" s="28"/>
      <c r="E20" s="28"/>
      <c r="F20" s="28"/>
      <c r="G20" s="29"/>
      <c r="H20" s="30"/>
      <c r="I20" s="31"/>
      <c r="J20" s="31"/>
      <c r="K20" s="91" t="s">
        <v>24</v>
      </c>
      <c r="L20" s="32"/>
      <c r="M20" s="31"/>
      <c r="N20" s="92" t="s">
        <v>16</v>
      </c>
      <c r="O20" s="104"/>
      <c r="P20" s="93"/>
      <c r="Q20" s="94" t="s">
        <v>20</v>
      </c>
      <c r="R20" s="104"/>
      <c r="S20" s="33"/>
      <c r="T20" s="34" t="s">
        <v>21</v>
      </c>
      <c r="U20" s="35"/>
    </row>
    <row r="21" spans="1:21" ht="30" customHeight="1" thickTop="1" thickBot="1" x14ac:dyDescent="0.55000000000000004">
      <c r="A21" s="36"/>
      <c r="B21" s="37" t="s">
        <v>7</v>
      </c>
      <c r="C21" s="79" t="s">
        <v>8</v>
      </c>
      <c r="D21" s="38" t="s">
        <v>11</v>
      </c>
      <c r="E21" s="38" t="s">
        <v>12</v>
      </c>
      <c r="F21" s="39" t="s">
        <v>15</v>
      </c>
      <c r="G21" s="40" t="s">
        <v>17</v>
      </c>
      <c r="H21" s="41" t="s">
        <v>5</v>
      </c>
      <c r="I21" s="21"/>
      <c r="J21" s="21"/>
      <c r="K21" s="42" t="s">
        <v>13</v>
      </c>
      <c r="L21" s="43">
        <v>4</v>
      </c>
      <c r="M21" s="18"/>
      <c r="N21" s="47" t="s">
        <v>119</v>
      </c>
      <c r="O21" s="105">
        <v>3.83</v>
      </c>
      <c r="P21" s="97"/>
      <c r="Q21" s="47" t="s">
        <v>119</v>
      </c>
      <c r="R21" s="105">
        <v>11.5</v>
      </c>
      <c r="S21" s="24"/>
      <c r="T21" s="42" t="s">
        <v>22</v>
      </c>
      <c r="U21" s="45">
        <v>45.59</v>
      </c>
    </row>
    <row r="22" spans="1:21" ht="30" customHeight="1" thickBot="1" x14ac:dyDescent="0.55000000000000004">
      <c r="A22" s="46">
        <v>1</v>
      </c>
      <c r="B22" s="47" t="s">
        <v>119</v>
      </c>
      <c r="C22" s="81">
        <v>10</v>
      </c>
      <c r="D22" s="48">
        <v>11</v>
      </c>
      <c r="E22" s="48">
        <v>9.75</v>
      </c>
      <c r="F22" s="137" t="s">
        <v>15</v>
      </c>
      <c r="G22" s="137" t="s">
        <v>18</v>
      </c>
      <c r="H22" s="96"/>
      <c r="I22" s="21"/>
      <c r="J22" s="21"/>
      <c r="K22" s="49" t="s">
        <v>14</v>
      </c>
      <c r="L22" s="50">
        <v>4.75</v>
      </c>
      <c r="M22" s="18"/>
      <c r="N22" s="54" t="s">
        <v>120</v>
      </c>
      <c r="O22" s="106">
        <v>4.1500000000000004</v>
      </c>
      <c r="P22" s="97"/>
      <c r="Q22" s="54" t="s">
        <v>120</v>
      </c>
      <c r="R22" s="106">
        <v>6.4</v>
      </c>
      <c r="S22" s="24"/>
      <c r="T22" s="52" t="s">
        <v>6</v>
      </c>
      <c r="U22" s="117">
        <f>RANK(U21,($U$11,$U$21,$U$31,$U$41,$U$51,$U$61,$U$71,$U$81,$U$91,$U$101,$U$111,$U$121,$U$131,$U$141,$U$151),1)</f>
        <v>3</v>
      </c>
    </row>
    <row r="23" spans="1:21" ht="30" customHeight="1" thickTop="1" x14ac:dyDescent="0.5">
      <c r="A23" s="53">
        <v>2</v>
      </c>
      <c r="B23" s="54" t="s">
        <v>120</v>
      </c>
      <c r="C23" s="82">
        <v>9</v>
      </c>
      <c r="D23" s="55">
        <v>10</v>
      </c>
      <c r="E23" s="55">
        <v>9.75</v>
      </c>
      <c r="F23" s="138"/>
      <c r="G23" s="138"/>
      <c r="H23" s="98"/>
      <c r="I23" s="21"/>
      <c r="J23" s="21"/>
      <c r="K23" s="49" t="s">
        <v>60</v>
      </c>
      <c r="L23" s="50">
        <v>3</v>
      </c>
      <c r="M23" s="18"/>
      <c r="N23" s="57" t="s">
        <v>122</v>
      </c>
      <c r="O23" s="106">
        <v>5.05</v>
      </c>
      <c r="P23" s="97"/>
      <c r="Q23" s="57" t="s">
        <v>122</v>
      </c>
      <c r="R23" s="106">
        <v>11.2</v>
      </c>
      <c r="S23" s="24"/>
      <c r="T23" s="24"/>
      <c r="U23" s="56"/>
    </row>
    <row r="24" spans="1:21" ht="30" customHeight="1" thickBot="1" x14ac:dyDescent="0.55000000000000004">
      <c r="A24" s="53">
        <v>3</v>
      </c>
      <c r="B24" s="57" t="s">
        <v>122</v>
      </c>
      <c r="C24" s="83">
        <v>9</v>
      </c>
      <c r="D24" s="55">
        <v>8.25</v>
      </c>
      <c r="E24" s="55">
        <v>9.5</v>
      </c>
      <c r="F24" s="138"/>
      <c r="G24" s="138"/>
      <c r="H24" s="98"/>
      <c r="I24" s="21"/>
      <c r="J24" s="21"/>
      <c r="K24" s="58" t="s">
        <v>61</v>
      </c>
      <c r="L24" s="59">
        <v>3.5</v>
      </c>
      <c r="M24" s="18"/>
      <c r="N24" s="57" t="s">
        <v>121</v>
      </c>
      <c r="O24" s="106">
        <v>4.6900000000000004</v>
      </c>
      <c r="P24" s="97"/>
      <c r="Q24" s="57" t="s">
        <v>121</v>
      </c>
      <c r="R24" s="106">
        <v>9.5</v>
      </c>
      <c r="S24" s="24"/>
      <c r="T24" s="24"/>
      <c r="U24" s="56"/>
    </row>
    <row r="25" spans="1:21" ht="30" customHeight="1" thickTop="1" thickBot="1" x14ac:dyDescent="0.55000000000000004">
      <c r="A25" s="53">
        <v>4</v>
      </c>
      <c r="B25" s="57" t="s">
        <v>121</v>
      </c>
      <c r="C25" s="83">
        <v>10</v>
      </c>
      <c r="D25" s="55">
        <v>6</v>
      </c>
      <c r="E25" s="55">
        <v>8.5</v>
      </c>
      <c r="F25" s="138"/>
      <c r="G25" s="138"/>
      <c r="H25" s="98"/>
      <c r="I25" s="21"/>
      <c r="J25" s="21"/>
      <c r="K25" s="26" t="s">
        <v>0</v>
      </c>
      <c r="L25" s="103">
        <f>L21+L22+(L23+L24)/2</f>
        <v>12</v>
      </c>
      <c r="M25" s="18"/>
      <c r="N25" s="63" t="s">
        <v>123</v>
      </c>
      <c r="O25" s="107">
        <v>4.2</v>
      </c>
      <c r="P25" s="61"/>
      <c r="Q25" s="63" t="s">
        <v>123</v>
      </c>
      <c r="R25" s="107">
        <v>7</v>
      </c>
      <c r="S25" s="24"/>
      <c r="T25" s="24"/>
      <c r="U25" s="56"/>
    </row>
    <row r="26" spans="1:21" ht="30" customHeight="1" thickTop="1" thickBot="1" x14ac:dyDescent="0.55000000000000004">
      <c r="A26" s="62">
        <v>5</v>
      </c>
      <c r="B26" s="63" t="s">
        <v>123</v>
      </c>
      <c r="C26" s="84">
        <v>9</v>
      </c>
      <c r="D26" s="64">
        <v>4</v>
      </c>
      <c r="E26" s="64">
        <v>10.25</v>
      </c>
      <c r="F26" s="139"/>
      <c r="G26" s="139"/>
      <c r="H26" s="99"/>
      <c r="I26" s="21"/>
      <c r="J26" s="21"/>
      <c r="K26" s="21"/>
      <c r="L26" s="21"/>
      <c r="M26" s="21"/>
      <c r="N26" s="65" t="s">
        <v>23</v>
      </c>
      <c r="O26" s="108">
        <f>LARGE((O21:O25),1)+LARGE((O21:O25),2)+LARGE((O21:O25),3)+LARGE((O21:O25),4)</f>
        <v>18.090000000000003</v>
      </c>
      <c r="P26" s="24"/>
      <c r="Q26" s="65" t="s">
        <v>23</v>
      </c>
      <c r="R26" s="108">
        <f>SMALL((R21:R25),1)+SMALL((R21:R25),2)+SMALL((R21:R25),3)+SMALL((R21:R25),4)</f>
        <v>34.099999999999994</v>
      </c>
      <c r="S26" s="24"/>
      <c r="T26" s="24"/>
      <c r="U26" s="56"/>
    </row>
    <row r="27" spans="1:21" ht="30" customHeight="1" thickTop="1" thickBot="1" x14ac:dyDescent="0.55000000000000004">
      <c r="A27" s="66"/>
      <c r="B27" s="67" t="s">
        <v>5</v>
      </c>
      <c r="C27" s="86"/>
      <c r="D27" s="68">
        <f>LARGE((D22:D26),1)+LARGE((D22:D26),2)+LARGE((D22:D26),3)+LARGE((D22:D26),4)</f>
        <v>35.25</v>
      </c>
      <c r="E27" s="68">
        <f>LARGE((E22:E26),1)+LARGE((E22:E26),2)+LARGE((E22:E26),3)+LARGE((E22:E26),4)</f>
        <v>39.25</v>
      </c>
      <c r="F27" s="69">
        <f>L25</f>
        <v>12</v>
      </c>
      <c r="G27" s="70">
        <f>U27</f>
        <v>9</v>
      </c>
      <c r="H27" s="100"/>
      <c r="I27" s="21"/>
      <c r="J27" s="21"/>
      <c r="K27" s="21"/>
      <c r="L27" s="21"/>
      <c r="M27" s="21"/>
      <c r="N27" s="71" t="s">
        <v>6</v>
      </c>
      <c r="O27" s="123">
        <f>RANK(O26,($O$16,$O$26,$O$36,$O$46,$O$56,$O$66,$O$76,$O$86,$O$96,$O$106,$O$116,$O$126,$O$136,$O$146,$O$156),0)</f>
        <v>3</v>
      </c>
      <c r="P27" s="72"/>
      <c r="Q27" s="71" t="s">
        <v>6</v>
      </c>
      <c r="R27" s="111">
        <f>RANK(R26,($R$16,$R$26,$R$36,$R$46,$R$56,$R$66,$R$76,$R$86,$R$96,$R$106,$R$116,$R$126,$R$136,$R$146,$R$156),1)</f>
        <v>3</v>
      </c>
      <c r="S27" s="72"/>
      <c r="T27" s="26" t="s">
        <v>25</v>
      </c>
      <c r="U27" s="113">
        <f>O27+R27+U22</f>
        <v>9</v>
      </c>
    </row>
    <row r="28" spans="1:21" ht="30" customHeight="1" thickTop="1" thickBot="1" x14ac:dyDescent="0.55000000000000004">
      <c r="A28" s="60"/>
      <c r="B28" s="73" t="s">
        <v>19</v>
      </c>
      <c r="C28" s="87"/>
      <c r="D28" s="125">
        <f>RANK(D27,($D$17,$D$27,$D$37,$D$47,$D$57,$D$67,$D$77,$D$87,$D$97,$D$107,$D$117,$D$127,$D$137,$D$147,D$157),0)</f>
        <v>3</v>
      </c>
      <c r="E28" s="125">
        <f>RANK(E27,($E$17,$E$27,$E$37,$E$47,$E$57,$E$67,$E$77,$E$87,$E$97,$E$107,$E$117,$E$127,$E$137,$E$147,$E$157),0)</f>
        <v>3</v>
      </c>
      <c r="F28" s="74">
        <f>RANK(F27,($F$17,$F$27,$F$37,$F$47,$F$57,$F$67,$F$77,$F$87,$F$97,$F$107,$F$117,$F$127,$F$137,$F$147,$F$157),0)</f>
        <v>3</v>
      </c>
      <c r="G28" s="125">
        <f>RANK(G27,($U$17,$U$27,$U$37,$U$47,$U$57,$U$67,$U$77,$U$87,$U$97,$U$107,$U$117,$U$127,$U$137,$U$147,$U$157),1)</f>
        <v>3</v>
      </c>
      <c r="H28" s="75">
        <f>SUM(D28+E28+F28+G28)</f>
        <v>12</v>
      </c>
      <c r="I28" s="102">
        <f>RANK(H28,($H$18,$H$28,$H$38,$H$48,$H$58,$H$68,$H$78,$H$88,$H$98,$H$108,$H$118,$H$128,$H$138,$H$148,$H$158),1)</f>
        <v>3</v>
      </c>
      <c r="J28" s="88"/>
      <c r="K28" s="21"/>
      <c r="L28" s="21"/>
      <c r="M28" s="21"/>
      <c r="N28" s="21"/>
      <c r="O28" s="19"/>
      <c r="P28" s="21"/>
      <c r="Q28" s="21"/>
      <c r="R28" s="19"/>
      <c r="S28" s="21"/>
      <c r="T28" s="21"/>
      <c r="U28" s="21"/>
    </row>
    <row r="29" spans="1:21" ht="26.1" customHeight="1" thickTop="1" thickBot="1" x14ac:dyDescent="0.55000000000000004">
      <c r="A29" s="90"/>
      <c r="B29" s="90"/>
      <c r="C29" s="2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109"/>
      <c r="P29" s="90"/>
      <c r="Q29" s="90"/>
      <c r="R29" s="109"/>
      <c r="S29" s="90"/>
      <c r="T29" s="90"/>
      <c r="U29" s="90"/>
    </row>
    <row r="30" spans="1:21" ht="30" customHeight="1" thickTop="1" thickBot="1" x14ac:dyDescent="0.55000000000000004">
      <c r="A30" s="26"/>
      <c r="B30" s="27" t="s">
        <v>72</v>
      </c>
      <c r="C30" s="78"/>
      <c r="D30" s="28"/>
      <c r="E30" s="28"/>
      <c r="F30" s="28"/>
      <c r="G30" s="29"/>
      <c r="H30" s="30"/>
      <c r="I30" s="31"/>
      <c r="J30" s="31"/>
      <c r="K30" s="91" t="s">
        <v>24</v>
      </c>
      <c r="L30" s="32"/>
      <c r="M30" s="31"/>
      <c r="N30" s="92" t="s">
        <v>16</v>
      </c>
      <c r="O30" s="104"/>
      <c r="P30" s="93"/>
      <c r="Q30" s="94" t="s">
        <v>20</v>
      </c>
      <c r="R30" s="104"/>
      <c r="S30" s="33"/>
      <c r="T30" s="34" t="s">
        <v>21</v>
      </c>
      <c r="U30" s="35"/>
    </row>
    <row r="31" spans="1:21" ht="30" customHeight="1" thickTop="1" thickBot="1" x14ac:dyDescent="0.55000000000000004">
      <c r="A31" s="36"/>
      <c r="B31" s="37" t="s">
        <v>7</v>
      </c>
      <c r="C31" s="79" t="s">
        <v>8</v>
      </c>
      <c r="D31" s="38" t="s">
        <v>11</v>
      </c>
      <c r="E31" s="38" t="s">
        <v>12</v>
      </c>
      <c r="F31" s="39" t="s">
        <v>15</v>
      </c>
      <c r="G31" s="40" t="s">
        <v>17</v>
      </c>
      <c r="H31" s="41" t="s">
        <v>5</v>
      </c>
      <c r="I31" s="21"/>
      <c r="J31" s="21"/>
      <c r="K31" s="42" t="s">
        <v>13</v>
      </c>
      <c r="L31" s="43">
        <v>3</v>
      </c>
      <c r="M31" s="18"/>
      <c r="N31" s="47" t="s">
        <v>160</v>
      </c>
      <c r="O31" s="105">
        <v>5.07</v>
      </c>
      <c r="P31" s="97"/>
      <c r="Q31" s="47" t="s">
        <v>160</v>
      </c>
      <c r="R31" s="105">
        <v>10.35</v>
      </c>
      <c r="S31" s="24"/>
      <c r="T31" s="42" t="s">
        <v>22</v>
      </c>
      <c r="U31" s="45">
        <v>43.55</v>
      </c>
    </row>
    <row r="32" spans="1:21" ht="30" customHeight="1" thickBot="1" x14ac:dyDescent="0.55000000000000004">
      <c r="A32" s="46">
        <v>1</v>
      </c>
      <c r="B32" s="47" t="s">
        <v>160</v>
      </c>
      <c r="C32" s="81">
        <v>10</v>
      </c>
      <c r="D32" s="48">
        <v>13.75</v>
      </c>
      <c r="E32" s="48">
        <v>13.5</v>
      </c>
      <c r="F32" s="137" t="s">
        <v>15</v>
      </c>
      <c r="G32" s="137" t="s">
        <v>18</v>
      </c>
      <c r="H32" s="96"/>
      <c r="I32" s="21"/>
      <c r="J32" s="21"/>
      <c r="K32" s="49" t="s">
        <v>14</v>
      </c>
      <c r="L32" s="50">
        <v>5</v>
      </c>
      <c r="M32" s="18"/>
      <c r="N32" s="54" t="s">
        <v>161</v>
      </c>
      <c r="O32" s="106">
        <v>5.96</v>
      </c>
      <c r="P32" s="97"/>
      <c r="Q32" s="54" t="s">
        <v>161</v>
      </c>
      <c r="R32" s="106">
        <v>6.25</v>
      </c>
      <c r="S32" s="24"/>
      <c r="T32" s="52" t="s">
        <v>6</v>
      </c>
      <c r="U32" s="117">
        <f>RANK(U31,($U$11,$U$21,$U$31,$U$41,$U$51,$U$61,$U$71,$U$81,$U$91,$U$101,$U$111,$U$121,$U$131,$U$141,$U$151),1)</f>
        <v>2</v>
      </c>
    </row>
    <row r="33" spans="1:21" ht="30" customHeight="1" thickTop="1" x14ac:dyDescent="0.5">
      <c r="A33" s="53">
        <v>2</v>
      </c>
      <c r="B33" s="54" t="s">
        <v>161</v>
      </c>
      <c r="C33" s="82">
        <v>10</v>
      </c>
      <c r="D33" s="55">
        <v>13.5</v>
      </c>
      <c r="E33" s="55">
        <v>15.5</v>
      </c>
      <c r="F33" s="138"/>
      <c r="G33" s="138"/>
      <c r="H33" s="98"/>
      <c r="I33" s="21"/>
      <c r="J33" s="21"/>
      <c r="K33" s="49" t="s">
        <v>60</v>
      </c>
      <c r="L33" s="50">
        <v>5</v>
      </c>
      <c r="M33" s="18"/>
      <c r="N33" s="57" t="s">
        <v>162</v>
      </c>
      <c r="O33" s="106">
        <v>5.0199999999999996</v>
      </c>
      <c r="P33" s="97"/>
      <c r="Q33" s="57" t="s">
        <v>162</v>
      </c>
      <c r="R33" s="106">
        <v>7.5</v>
      </c>
      <c r="S33" s="24"/>
      <c r="T33" s="24"/>
      <c r="U33" s="56"/>
    </row>
    <row r="34" spans="1:21" ht="30" customHeight="1" thickBot="1" x14ac:dyDescent="0.55000000000000004">
      <c r="A34" s="53">
        <v>3</v>
      </c>
      <c r="B34" s="57" t="s">
        <v>162</v>
      </c>
      <c r="C34" s="83">
        <v>10</v>
      </c>
      <c r="D34" s="55">
        <v>14.5</v>
      </c>
      <c r="E34" s="55">
        <v>12.75</v>
      </c>
      <c r="F34" s="138"/>
      <c r="G34" s="138"/>
      <c r="H34" s="98"/>
      <c r="I34" s="21"/>
      <c r="J34" s="21"/>
      <c r="K34" s="58" t="s">
        <v>61</v>
      </c>
      <c r="L34" s="59">
        <v>5.5</v>
      </c>
      <c r="M34" s="18"/>
      <c r="N34" s="57" t="s">
        <v>163</v>
      </c>
      <c r="O34" s="106">
        <v>4.49</v>
      </c>
      <c r="P34" s="97"/>
      <c r="Q34" s="57" t="s">
        <v>163</v>
      </c>
      <c r="R34" s="106">
        <v>6.8</v>
      </c>
      <c r="S34" s="24"/>
      <c r="T34" s="24"/>
      <c r="U34" s="56"/>
    </row>
    <row r="35" spans="1:21" ht="30" customHeight="1" thickTop="1" thickBot="1" x14ac:dyDescent="0.55000000000000004">
      <c r="A35" s="53">
        <v>4</v>
      </c>
      <c r="B35" s="57" t="s">
        <v>163</v>
      </c>
      <c r="C35" s="83">
        <v>12</v>
      </c>
      <c r="D35" s="55">
        <v>15</v>
      </c>
      <c r="E35" s="55">
        <v>14.5</v>
      </c>
      <c r="F35" s="138"/>
      <c r="G35" s="138"/>
      <c r="H35" s="98"/>
      <c r="I35" s="21"/>
      <c r="J35" s="21"/>
      <c r="K35" s="26" t="s">
        <v>0</v>
      </c>
      <c r="L35" s="103">
        <f>L31+L32+(L33+L34)/2</f>
        <v>13.25</v>
      </c>
      <c r="M35" s="18"/>
      <c r="N35" s="63" t="s">
        <v>164</v>
      </c>
      <c r="O35" s="107">
        <v>5.32</v>
      </c>
      <c r="P35" s="61"/>
      <c r="Q35" s="63" t="s">
        <v>164</v>
      </c>
      <c r="R35" s="107">
        <v>9.5</v>
      </c>
      <c r="S35" s="24"/>
      <c r="T35" s="24"/>
      <c r="U35" s="56"/>
    </row>
    <row r="36" spans="1:21" ht="30" customHeight="1" thickTop="1" thickBot="1" x14ac:dyDescent="0.55000000000000004">
      <c r="A36" s="62">
        <v>5</v>
      </c>
      <c r="B36" s="63" t="s">
        <v>164</v>
      </c>
      <c r="C36" s="84">
        <v>10</v>
      </c>
      <c r="D36" s="64">
        <v>14.25</v>
      </c>
      <c r="E36" s="64">
        <v>15.25</v>
      </c>
      <c r="F36" s="139"/>
      <c r="G36" s="139"/>
      <c r="H36" s="99"/>
      <c r="I36" s="21"/>
      <c r="J36" s="21"/>
      <c r="K36" s="21"/>
      <c r="L36" s="21"/>
      <c r="M36" s="21"/>
      <c r="N36" s="65" t="s">
        <v>23</v>
      </c>
      <c r="O36" s="108">
        <f>LARGE((O31:O35),1)+LARGE((O31:O35),2)+LARGE((O31:O35),3)+LARGE((O31:O35),4)</f>
        <v>21.37</v>
      </c>
      <c r="P36" s="24"/>
      <c r="Q36" s="65" t="s">
        <v>23</v>
      </c>
      <c r="R36" s="108">
        <f>SMALL((R31:R35),1)+SMALL((R31:R35),2)+SMALL((R31:R35),3)+SMALL((R31:R35),4)</f>
        <v>30.05</v>
      </c>
      <c r="S36" s="24"/>
      <c r="T36" s="24"/>
      <c r="U36" s="56"/>
    </row>
    <row r="37" spans="1:21" ht="30" customHeight="1" thickTop="1" thickBot="1" x14ac:dyDescent="0.55000000000000004">
      <c r="A37" s="66"/>
      <c r="B37" s="67" t="s">
        <v>5</v>
      </c>
      <c r="C37" s="86"/>
      <c r="D37" s="68">
        <f>LARGE((D32:D36),1)+LARGE((D32:D36),2)+LARGE((D32:D36),3)+LARGE((D32:D36),4)</f>
        <v>57.5</v>
      </c>
      <c r="E37" s="68">
        <f>LARGE((E32:E36),1)+LARGE((E32:E36),2)+LARGE((E32:E36),3)+LARGE((E32:E36),4)</f>
        <v>58.75</v>
      </c>
      <c r="F37" s="69">
        <f>L35</f>
        <v>13.25</v>
      </c>
      <c r="G37" s="70">
        <f>U37</f>
        <v>5</v>
      </c>
      <c r="H37" s="100"/>
      <c r="I37" s="21"/>
      <c r="J37" s="21"/>
      <c r="K37" s="21"/>
      <c r="L37" s="21"/>
      <c r="M37" s="21"/>
      <c r="N37" s="71" t="s">
        <v>6</v>
      </c>
      <c r="O37" s="123">
        <f>RANK(O36,($O$16,$O$26,$O$36,$O$46,$O$56,$O$66,$O$76,$O$86,$O$96,$O$106,$O$116,$O$126,$O$136,$O$146,$O$156),0)</f>
        <v>1</v>
      </c>
      <c r="P37" s="72"/>
      <c r="Q37" s="71" t="s">
        <v>6</v>
      </c>
      <c r="R37" s="111">
        <f>RANK(R36,($R$16,$R$26,$R$36,$R$46,$R$56,$R$66,$R$76,$R$86,$R$96,$R$106,$R$116,$R$126,$R$136,$R$146,$R$156),1)</f>
        <v>2</v>
      </c>
      <c r="S37" s="72"/>
      <c r="T37" s="26" t="s">
        <v>25</v>
      </c>
      <c r="U37" s="113">
        <f>O37+R37+U32</f>
        <v>5</v>
      </c>
    </row>
    <row r="38" spans="1:21" ht="30" customHeight="1" thickTop="1" thickBot="1" x14ac:dyDescent="0.55000000000000004">
      <c r="A38" s="60"/>
      <c r="B38" s="73" t="s">
        <v>19</v>
      </c>
      <c r="C38" s="87"/>
      <c r="D38" s="125">
        <f>RANK(D37,($D$17,$D$27,$D$37,$D$47,$D$57,$D$67,$D$77,$D$87,$D$97,$D$107,$D$117,$D$127,$D$137,$D$147,D$157),0)</f>
        <v>1</v>
      </c>
      <c r="E38" s="125">
        <f>RANK(E37,($E$17,$E$27,$E$37,$E$47,$E$57,$E$67,$E$77,$E$87,$E$97,$E$107,$E$117,$E$127,$E$137,$E$147,$E$157),0)</f>
        <v>1</v>
      </c>
      <c r="F38" s="74">
        <f>RANK(F37,($F$17,$F$27,$F$37,$F$47,$F$57,$F$67,$F$77,$F$87,$F$97,$F$107,$F$117,$F$127,$F$137,$F$147,$F$157),0)</f>
        <v>1</v>
      </c>
      <c r="G38" s="125">
        <f>RANK(G37,($U$17,$U$27,$U$37,$U$47,$U$57,$U$67,$U$77,$U$87,$U$97,$U$107,$U$117,$U$127,$U$137,$U$147,$U$157),1)</f>
        <v>2</v>
      </c>
      <c r="H38" s="75">
        <f>SUM(D38+E38+F38+G38)</f>
        <v>5</v>
      </c>
      <c r="I38" s="102">
        <f>RANK(H38,($H$18,$H$28,$H$38,$H$48,$H$58,$H$68,$H$78,$H$88,$H$98,$H$108,$H$118,$H$128,$H$138,$H$148,$H$158),1)</f>
        <v>1</v>
      </c>
      <c r="J38" s="88"/>
      <c r="K38" s="21"/>
      <c r="L38" s="21"/>
      <c r="M38" s="21"/>
      <c r="N38" s="21"/>
      <c r="O38" s="19"/>
      <c r="P38" s="21"/>
      <c r="Q38" s="21"/>
      <c r="R38" s="19"/>
      <c r="S38" s="21"/>
      <c r="T38" s="21"/>
      <c r="U38" s="21"/>
    </row>
    <row r="39" spans="1:21" ht="26.1" customHeight="1" thickTop="1" thickBot="1" x14ac:dyDescent="0.3">
      <c r="A39" s="89"/>
      <c r="B39" s="89"/>
      <c r="C39" s="10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110"/>
      <c r="P39" s="89"/>
      <c r="Q39" s="89"/>
      <c r="R39" s="110"/>
      <c r="S39" s="89"/>
      <c r="T39" s="89"/>
      <c r="U39" s="89"/>
    </row>
    <row r="40" spans="1:21" ht="30" customHeight="1" thickTop="1" thickBot="1" x14ac:dyDescent="0.55000000000000004">
      <c r="A40" s="26"/>
      <c r="B40" s="27" t="s">
        <v>135</v>
      </c>
      <c r="C40" s="78"/>
      <c r="D40" s="28"/>
      <c r="E40" s="28"/>
      <c r="F40" s="28"/>
      <c r="G40" s="29"/>
      <c r="H40" s="30"/>
      <c r="I40" s="31"/>
      <c r="J40" s="31"/>
      <c r="K40" s="91" t="s">
        <v>24</v>
      </c>
      <c r="L40" s="32"/>
      <c r="M40" s="31"/>
      <c r="N40" s="92" t="s">
        <v>16</v>
      </c>
      <c r="O40" s="104"/>
      <c r="P40" s="93"/>
      <c r="Q40" s="94" t="s">
        <v>20</v>
      </c>
      <c r="R40" s="104"/>
      <c r="S40" s="33"/>
      <c r="T40" s="34" t="s">
        <v>21</v>
      </c>
      <c r="U40" s="35"/>
    </row>
    <row r="41" spans="1:21" ht="30" customHeight="1" thickTop="1" thickBot="1" x14ac:dyDescent="0.55000000000000004">
      <c r="A41" s="36"/>
      <c r="B41" s="37" t="s">
        <v>7</v>
      </c>
      <c r="C41" s="79" t="s">
        <v>8</v>
      </c>
      <c r="D41" s="38" t="s">
        <v>11</v>
      </c>
      <c r="E41" s="38" t="s">
        <v>12</v>
      </c>
      <c r="F41" s="39" t="s">
        <v>15</v>
      </c>
      <c r="G41" s="40" t="s">
        <v>17</v>
      </c>
      <c r="H41" s="41" t="s">
        <v>5</v>
      </c>
      <c r="I41" s="21"/>
      <c r="J41" s="21"/>
      <c r="K41" s="42" t="s">
        <v>13</v>
      </c>
      <c r="L41" s="43">
        <v>4</v>
      </c>
      <c r="M41" s="18"/>
      <c r="N41" s="47" t="s">
        <v>136</v>
      </c>
      <c r="O41" s="48">
        <v>5.28</v>
      </c>
      <c r="P41" s="97"/>
      <c r="Q41" s="47" t="s">
        <v>136</v>
      </c>
      <c r="R41" s="105">
        <v>6.4</v>
      </c>
      <c r="S41" s="24"/>
      <c r="T41" s="42" t="s">
        <v>22</v>
      </c>
      <c r="U41" s="45">
        <v>42</v>
      </c>
    </row>
    <row r="42" spans="1:21" ht="30" customHeight="1" thickBot="1" x14ac:dyDescent="0.55000000000000004">
      <c r="A42" s="46">
        <v>1</v>
      </c>
      <c r="B42" s="47" t="s">
        <v>136</v>
      </c>
      <c r="C42" s="81">
        <v>10</v>
      </c>
      <c r="D42" s="48">
        <v>11.75</v>
      </c>
      <c r="E42" s="48">
        <v>12</v>
      </c>
      <c r="F42" s="137" t="s">
        <v>15</v>
      </c>
      <c r="G42" s="137" t="s">
        <v>18</v>
      </c>
      <c r="H42" s="96"/>
      <c r="I42" s="21"/>
      <c r="J42" s="21"/>
      <c r="K42" s="49" t="s">
        <v>14</v>
      </c>
      <c r="L42" s="50">
        <v>5</v>
      </c>
      <c r="M42" s="18"/>
      <c r="N42" s="54" t="s">
        <v>137</v>
      </c>
      <c r="O42" s="55">
        <v>5.15</v>
      </c>
      <c r="P42" s="97"/>
      <c r="Q42" s="54" t="s">
        <v>137</v>
      </c>
      <c r="R42" s="106">
        <v>7.65</v>
      </c>
      <c r="S42" s="24"/>
      <c r="T42" s="52" t="s">
        <v>6</v>
      </c>
      <c r="U42" s="117">
        <f>RANK(U41,($U$11,$U$21,$U$31,$U$41,$U$51,$U$61,$U$71,$U$81,$U$91,$U$101,$U$111,$U$121,$U$131,$U$141,$U$151),1)</f>
        <v>1</v>
      </c>
    </row>
    <row r="43" spans="1:21" ht="30" customHeight="1" thickTop="1" x14ac:dyDescent="0.5">
      <c r="A43" s="53">
        <v>2</v>
      </c>
      <c r="B43" s="54" t="s">
        <v>137</v>
      </c>
      <c r="C43" s="82">
        <v>10</v>
      </c>
      <c r="D43" s="55">
        <v>15.25</v>
      </c>
      <c r="E43" s="55">
        <v>14.75</v>
      </c>
      <c r="F43" s="138"/>
      <c r="G43" s="138"/>
      <c r="H43" s="98"/>
      <c r="I43" s="21"/>
      <c r="J43" s="21"/>
      <c r="K43" s="49" t="s">
        <v>60</v>
      </c>
      <c r="L43" s="50">
        <v>3.5</v>
      </c>
      <c r="M43" s="18"/>
      <c r="N43" s="57" t="s">
        <v>138</v>
      </c>
      <c r="O43" s="55">
        <v>5.08</v>
      </c>
      <c r="P43" s="97"/>
      <c r="Q43" s="57" t="s">
        <v>138</v>
      </c>
      <c r="R43" s="106">
        <v>7.05</v>
      </c>
      <c r="S43" s="24"/>
      <c r="T43" s="24"/>
      <c r="U43" s="56"/>
    </row>
    <row r="44" spans="1:21" ht="30" customHeight="1" thickBot="1" x14ac:dyDescent="0.55000000000000004">
      <c r="A44" s="53">
        <v>3</v>
      </c>
      <c r="B44" s="57" t="s">
        <v>138</v>
      </c>
      <c r="C44" s="83">
        <v>11</v>
      </c>
      <c r="D44" s="55">
        <v>10.25</v>
      </c>
      <c r="E44" s="55">
        <v>11</v>
      </c>
      <c r="F44" s="138"/>
      <c r="G44" s="138"/>
      <c r="H44" s="98"/>
      <c r="I44" s="21"/>
      <c r="J44" s="21"/>
      <c r="K44" s="58" t="s">
        <v>61</v>
      </c>
      <c r="L44" s="59">
        <v>4</v>
      </c>
      <c r="M44" s="18"/>
      <c r="N44" s="57" t="s">
        <v>139</v>
      </c>
      <c r="O44" s="55">
        <v>5.45</v>
      </c>
      <c r="P44" s="97"/>
      <c r="Q44" s="57" t="s">
        <v>139</v>
      </c>
      <c r="R44" s="106">
        <v>5.8</v>
      </c>
      <c r="S44" s="24"/>
      <c r="T44" s="24"/>
      <c r="U44" s="56"/>
    </row>
    <row r="45" spans="1:21" ht="30" customHeight="1" thickTop="1" thickBot="1" x14ac:dyDescent="0.55000000000000004">
      <c r="A45" s="53">
        <v>4</v>
      </c>
      <c r="B45" s="57" t="s">
        <v>139</v>
      </c>
      <c r="C45" s="83">
        <v>10</v>
      </c>
      <c r="D45" s="55">
        <v>14</v>
      </c>
      <c r="E45" s="55">
        <v>12.25</v>
      </c>
      <c r="F45" s="138"/>
      <c r="G45" s="138"/>
      <c r="H45" s="98"/>
      <c r="I45" s="21"/>
      <c r="J45" s="21"/>
      <c r="K45" s="26" t="s">
        <v>0</v>
      </c>
      <c r="L45" s="103">
        <f>L41+L42+(L43+L44)/2</f>
        <v>12.75</v>
      </c>
      <c r="M45" s="18"/>
      <c r="N45" s="63" t="s">
        <v>140</v>
      </c>
      <c r="O45" s="64">
        <v>4.9000000000000004</v>
      </c>
      <c r="P45" s="61"/>
      <c r="Q45" s="63" t="s">
        <v>140</v>
      </c>
      <c r="R45" s="107">
        <v>6.75</v>
      </c>
      <c r="S45" s="24"/>
      <c r="T45" s="24"/>
      <c r="U45" s="56"/>
    </row>
    <row r="46" spans="1:21" ht="30" customHeight="1" thickTop="1" thickBot="1" x14ac:dyDescent="0.55000000000000004">
      <c r="A46" s="62">
        <v>5</v>
      </c>
      <c r="B46" s="63" t="s">
        <v>140</v>
      </c>
      <c r="C46" s="84">
        <v>11</v>
      </c>
      <c r="D46" s="64">
        <v>13</v>
      </c>
      <c r="E46" s="64">
        <v>13</v>
      </c>
      <c r="F46" s="139"/>
      <c r="G46" s="139"/>
      <c r="H46" s="99"/>
      <c r="I46" s="21"/>
      <c r="J46" s="21"/>
      <c r="K46" s="21"/>
      <c r="L46" s="21"/>
      <c r="M46" s="21"/>
      <c r="N46" s="65" t="s">
        <v>23</v>
      </c>
      <c r="O46" s="108">
        <f>LARGE((O41:O45),1)+LARGE((O41:O45),2)+LARGE((O41:O45),3)+LARGE((O41:O45),4)</f>
        <v>20.96</v>
      </c>
      <c r="P46" s="24"/>
      <c r="Q46" s="65" t="s">
        <v>23</v>
      </c>
      <c r="R46" s="108">
        <f>SMALL((R41:R45),1)+SMALL((R41:R45),2)+SMALL((R41:R45),3)+SMALL((R41:R45),4)</f>
        <v>26</v>
      </c>
      <c r="S46" s="24"/>
      <c r="T46" s="24"/>
      <c r="U46" s="56"/>
    </row>
    <row r="47" spans="1:21" ht="30" customHeight="1" thickTop="1" thickBot="1" x14ac:dyDescent="0.55000000000000004">
      <c r="A47" s="66"/>
      <c r="B47" s="67" t="s">
        <v>5</v>
      </c>
      <c r="C47" s="86"/>
      <c r="D47" s="68">
        <f>LARGE((D42:D46),1)+LARGE((D42:D46),2)+LARGE((D42:D46),3)+LARGE((D42:D46),4)</f>
        <v>54</v>
      </c>
      <c r="E47" s="68">
        <f>LARGE((E42:E46),1)+LARGE((E42:E46),2)+LARGE((E42:E46),3)+LARGE((E42:E46),4)</f>
        <v>52</v>
      </c>
      <c r="F47" s="69">
        <f>L45</f>
        <v>12.75</v>
      </c>
      <c r="G47" s="70">
        <f>U47</f>
        <v>4</v>
      </c>
      <c r="H47" s="100"/>
      <c r="I47" s="21"/>
      <c r="J47" s="21"/>
      <c r="K47" s="21"/>
      <c r="L47" s="21"/>
      <c r="M47" s="21"/>
      <c r="N47" s="71" t="s">
        <v>6</v>
      </c>
      <c r="O47" s="123">
        <f>RANK(O46,($O$16,$O$26,$O$36,$O$46,$O$56,$O$66,$O$76,$O$86,$O$96,$O$106,$O$116,$O$126,$O$136,$O$146,$O$156),0)</f>
        <v>2</v>
      </c>
      <c r="P47" s="72"/>
      <c r="Q47" s="71" t="s">
        <v>6</v>
      </c>
      <c r="R47" s="111">
        <f>RANK(R46,($R$16,$R$26,$R$36,$R$46,$R$56,$R$66,$R$76,$R$86,$R$96,$R$106,$R$116,$R$126,$R$136,$R$146,$R$156),1)</f>
        <v>1</v>
      </c>
      <c r="S47" s="72"/>
      <c r="T47" s="26" t="s">
        <v>25</v>
      </c>
      <c r="U47" s="113">
        <f>O47+R47+U42</f>
        <v>4</v>
      </c>
    </row>
    <row r="48" spans="1:21" ht="30" customHeight="1" thickTop="1" thickBot="1" x14ac:dyDescent="0.55000000000000004">
      <c r="A48" s="60"/>
      <c r="B48" s="73" t="s">
        <v>19</v>
      </c>
      <c r="C48" s="87"/>
      <c r="D48" s="125">
        <f>RANK(D47,($D$17,$D$27,$D$37,$D$47,$D$57,$D$67,$D$77,$D$87,$D$97,$D$107,$D$117,$D$127,$D$137,$D$147,D$157),0)</f>
        <v>2</v>
      </c>
      <c r="E48" s="125">
        <f>RANK(E47,($E$17,$E$27,$E$37,$E$47,$E$57,$E$67,$E$77,$E$87,$E$97,$E$107,$E$117,$E$127,$E$137,$E$147,$E$157),0)</f>
        <v>2</v>
      </c>
      <c r="F48" s="74">
        <f>RANK(F47,($F$17,$F$27,$F$37,$F$47,$F$57,$F$67,$F$77,$F$87,$F$97,$F$107,$F$117,$F$127,$F$137,$F$147,$F$157),0)</f>
        <v>2</v>
      </c>
      <c r="G48" s="125">
        <f>RANK(G47,($U$17,$U$27,$U$37,$U$47,$U$57,$U$67,$U$77,$U$87,$U$97,$U$107,$U$117,$U$127,$U$137,$U$147,$U$157),1)</f>
        <v>1</v>
      </c>
      <c r="H48" s="75">
        <f>SUM(D48+E48+F48+G48)</f>
        <v>7</v>
      </c>
      <c r="I48" s="102">
        <f>RANK(H48,($H$18,$H$28,$H$38,$H$48,$H$58,$H$68,$H$78,$H$88,$H$98,$H$108,$H$118,$H$128,$H$138,$H$148,$H$158),1)</f>
        <v>2</v>
      </c>
      <c r="J48" s="88"/>
      <c r="K48" s="21"/>
      <c r="L48" s="21"/>
      <c r="M48" s="21"/>
      <c r="N48" s="21"/>
      <c r="O48" s="19"/>
      <c r="P48" s="21"/>
      <c r="Q48" s="21"/>
      <c r="R48" s="19"/>
      <c r="S48" s="21"/>
      <c r="T48" s="21"/>
      <c r="U48" s="21"/>
    </row>
    <row r="49" spans="1:21" ht="26.1" customHeight="1" thickTop="1" thickBot="1" x14ac:dyDescent="0.3">
      <c r="A49" s="89"/>
      <c r="B49" s="89"/>
      <c r="C49" s="101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110"/>
      <c r="P49" s="89"/>
      <c r="Q49" s="89"/>
      <c r="R49" s="110"/>
      <c r="S49" s="89"/>
      <c r="T49" s="89"/>
      <c r="U49" s="89"/>
    </row>
    <row r="50" spans="1:21" ht="26.1" customHeight="1" thickTop="1" thickBot="1" x14ac:dyDescent="0.55000000000000004">
      <c r="A50" s="26"/>
      <c r="B50" s="27"/>
      <c r="C50" s="78"/>
      <c r="D50" s="28"/>
      <c r="E50" s="28"/>
      <c r="F50" s="28"/>
      <c r="G50" s="29"/>
      <c r="H50" s="30"/>
      <c r="I50" s="31"/>
      <c r="J50" s="31"/>
      <c r="K50" s="91" t="s">
        <v>24</v>
      </c>
      <c r="L50" s="32"/>
      <c r="M50" s="31"/>
      <c r="N50" s="92" t="s">
        <v>16</v>
      </c>
      <c r="O50" s="104"/>
      <c r="P50" s="93"/>
      <c r="Q50" s="94" t="s">
        <v>20</v>
      </c>
      <c r="R50" s="104"/>
      <c r="S50" s="33"/>
      <c r="T50" s="34" t="s">
        <v>21</v>
      </c>
      <c r="U50" s="35"/>
    </row>
    <row r="51" spans="1:21" ht="26.1" customHeight="1" thickTop="1" thickBot="1" x14ac:dyDescent="0.55000000000000004">
      <c r="A51" s="36"/>
      <c r="B51" s="37" t="s">
        <v>7</v>
      </c>
      <c r="C51" s="79" t="s">
        <v>8</v>
      </c>
      <c r="D51" s="38" t="s">
        <v>11</v>
      </c>
      <c r="E51" s="38" t="s">
        <v>12</v>
      </c>
      <c r="F51" s="39" t="s">
        <v>15</v>
      </c>
      <c r="G51" s="40" t="s">
        <v>17</v>
      </c>
      <c r="H51" s="41" t="s">
        <v>5</v>
      </c>
      <c r="I51" s="21"/>
      <c r="J51" s="21"/>
      <c r="K51" s="42" t="s">
        <v>13</v>
      </c>
      <c r="L51" s="43">
        <v>1</v>
      </c>
      <c r="M51" s="18"/>
      <c r="N51" s="47"/>
      <c r="O51" s="105">
        <v>1</v>
      </c>
      <c r="P51" s="97"/>
      <c r="Q51" s="47"/>
      <c r="R51" s="105">
        <v>80</v>
      </c>
      <c r="S51" s="24"/>
      <c r="T51" s="42" t="s">
        <v>22</v>
      </c>
      <c r="U51" s="45">
        <v>600</v>
      </c>
    </row>
    <row r="52" spans="1:21" ht="26.1" customHeight="1" thickBot="1" x14ac:dyDescent="0.55000000000000004">
      <c r="A52" s="46">
        <v>1</v>
      </c>
      <c r="B52" s="47"/>
      <c r="C52" s="81"/>
      <c r="D52" s="48">
        <v>1</v>
      </c>
      <c r="E52" s="48">
        <v>1</v>
      </c>
      <c r="F52" s="137" t="s">
        <v>15</v>
      </c>
      <c r="G52" s="137" t="s">
        <v>18</v>
      </c>
      <c r="H52" s="96"/>
      <c r="I52" s="21"/>
      <c r="J52" s="21"/>
      <c r="K52" s="49" t="s">
        <v>14</v>
      </c>
      <c r="L52" s="50">
        <v>1</v>
      </c>
      <c r="M52" s="18"/>
      <c r="N52" s="54"/>
      <c r="O52" s="106">
        <v>1</v>
      </c>
      <c r="P52" s="97"/>
      <c r="Q52" s="54"/>
      <c r="R52" s="106">
        <v>80</v>
      </c>
      <c r="S52" s="24"/>
      <c r="T52" s="52" t="s">
        <v>6</v>
      </c>
      <c r="U52" s="117">
        <f>RANK(U51,($U$11,$U$21,$U$31,$U$41,$U$51,$U$61,$U$71,$U$81,$U$91,$U$101,$U$111,$U$121,$U$131,$U$141,$U$151),1)</f>
        <v>4</v>
      </c>
    </row>
    <row r="53" spans="1:21" ht="26.1" customHeight="1" thickTop="1" x14ac:dyDescent="0.5">
      <c r="A53" s="53">
        <v>2</v>
      </c>
      <c r="B53" s="54"/>
      <c r="C53" s="82"/>
      <c r="D53" s="55">
        <v>1</v>
      </c>
      <c r="E53" s="55">
        <v>1</v>
      </c>
      <c r="F53" s="138"/>
      <c r="G53" s="138"/>
      <c r="H53" s="98"/>
      <c r="I53" s="21"/>
      <c r="J53" s="21"/>
      <c r="K53" s="49" t="s">
        <v>60</v>
      </c>
      <c r="L53" s="50">
        <v>1</v>
      </c>
      <c r="M53" s="18"/>
      <c r="N53" s="57"/>
      <c r="O53" s="106">
        <v>1</v>
      </c>
      <c r="P53" s="97"/>
      <c r="Q53" s="57"/>
      <c r="R53" s="106">
        <v>80</v>
      </c>
      <c r="S53" s="24"/>
      <c r="T53" s="24"/>
      <c r="U53" s="56"/>
    </row>
    <row r="54" spans="1:21" ht="26.1" customHeight="1" thickBot="1" x14ac:dyDescent="0.55000000000000004">
      <c r="A54" s="53">
        <v>3</v>
      </c>
      <c r="B54" s="57"/>
      <c r="C54" s="83"/>
      <c r="D54" s="55">
        <v>1</v>
      </c>
      <c r="E54" s="55">
        <v>1</v>
      </c>
      <c r="F54" s="138"/>
      <c r="G54" s="138"/>
      <c r="H54" s="98"/>
      <c r="I54" s="21"/>
      <c r="J54" s="21"/>
      <c r="K54" s="58" t="s">
        <v>61</v>
      </c>
      <c r="L54" s="59">
        <v>1</v>
      </c>
      <c r="M54" s="18"/>
      <c r="N54" s="57"/>
      <c r="O54" s="106">
        <v>1</v>
      </c>
      <c r="P54" s="97"/>
      <c r="Q54" s="57"/>
      <c r="R54" s="106">
        <v>80</v>
      </c>
      <c r="S54" s="24"/>
      <c r="T54" s="24"/>
      <c r="U54" s="56"/>
    </row>
    <row r="55" spans="1:21" ht="26.1" customHeight="1" thickTop="1" thickBot="1" x14ac:dyDescent="0.55000000000000004">
      <c r="A55" s="53">
        <v>4</v>
      </c>
      <c r="B55" s="57"/>
      <c r="C55" s="83"/>
      <c r="D55" s="55">
        <v>1</v>
      </c>
      <c r="E55" s="55">
        <v>1</v>
      </c>
      <c r="F55" s="138"/>
      <c r="G55" s="138"/>
      <c r="H55" s="98"/>
      <c r="I55" s="21"/>
      <c r="J55" s="21"/>
      <c r="K55" s="26" t="s">
        <v>0</v>
      </c>
      <c r="L55" s="103">
        <f>L51+L52+(L53+L54)/2</f>
        <v>3</v>
      </c>
      <c r="M55" s="18"/>
      <c r="N55" s="63"/>
      <c r="O55" s="107">
        <v>1</v>
      </c>
      <c r="P55" s="61"/>
      <c r="Q55" s="63"/>
      <c r="R55" s="107">
        <v>80</v>
      </c>
      <c r="S55" s="24"/>
      <c r="T55" s="24"/>
      <c r="U55" s="56"/>
    </row>
    <row r="56" spans="1:21" ht="26.1" customHeight="1" thickTop="1" thickBot="1" x14ac:dyDescent="0.55000000000000004">
      <c r="A56" s="62">
        <v>5</v>
      </c>
      <c r="B56" s="63"/>
      <c r="C56" s="84"/>
      <c r="D56" s="64">
        <v>1</v>
      </c>
      <c r="E56" s="64">
        <v>1</v>
      </c>
      <c r="F56" s="139"/>
      <c r="G56" s="139"/>
      <c r="H56" s="99"/>
      <c r="I56" s="21"/>
      <c r="J56" s="21"/>
      <c r="K56" s="21"/>
      <c r="L56" s="21"/>
      <c r="M56" s="21"/>
      <c r="N56" s="65" t="s">
        <v>23</v>
      </c>
      <c r="O56" s="108">
        <f>LARGE((O51:O55),1)+LARGE((O51:O55),2)+LARGE((O51:O55),3)+LARGE((O51:O55),4)</f>
        <v>4</v>
      </c>
      <c r="P56" s="24"/>
      <c r="Q56" s="65" t="s">
        <v>23</v>
      </c>
      <c r="R56" s="108">
        <f>SMALL((R51:R55),1)+SMALL((R51:R55),2)+SMALL((R51:R55),3)+SMALL((R51:R55),4)</f>
        <v>320</v>
      </c>
      <c r="S56" s="24"/>
      <c r="T56" s="24"/>
      <c r="U56" s="56"/>
    </row>
    <row r="57" spans="1:21" ht="26.1" customHeight="1" thickTop="1" thickBot="1" x14ac:dyDescent="0.55000000000000004">
      <c r="A57" s="66"/>
      <c r="B57" s="67" t="s">
        <v>5</v>
      </c>
      <c r="C57" s="86"/>
      <c r="D57" s="68">
        <f>LARGE((D52:D56),1)+LARGE((D52:D56),2)+LARGE((D52:D56),3)+LARGE((D52:D56),4)</f>
        <v>4</v>
      </c>
      <c r="E57" s="68">
        <f>LARGE((E52:E56),1)+LARGE((E52:E56),2)+LARGE((E52:E56),3)+LARGE((E52:E56),4)</f>
        <v>4</v>
      </c>
      <c r="F57" s="69">
        <f>L55</f>
        <v>3</v>
      </c>
      <c r="G57" s="70">
        <f>U57</f>
        <v>12</v>
      </c>
      <c r="H57" s="100"/>
      <c r="I57" s="21"/>
      <c r="J57" s="21"/>
      <c r="K57" s="21"/>
      <c r="L57" s="21"/>
      <c r="M57" s="21"/>
      <c r="N57" s="71" t="s">
        <v>6</v>
      </c>
      <c r="O57" s="123">
        <f>RANK(O56,($O$16,$O$26,$O$36,$O$46,$O$56,$O$66,$O$76,$O$86,$O$96,$O$106,$O$116,$O$126,$O$136,$O$146,$O$156),0)</f>
        <v>4</v>
      </c>
      <c r="P57" s="72"/>
      <c r="Q57" s="71" t="s">
        <v>6</v>
      </c>
      <c r="R57" s="111">
        <f>RANK(R56,($R$16,$R$26,$R$36,$R$46,$R$56,$R$66,$R$76,$R$86,$R$96,$R$106,$R$116,$R$126,$R$136,$R$146,$R$156),1)</f>
        <v>4</v>
      </c>
      <c r="S57" s="72"/>
      <c r="T57" s="26" t="s">
        <v>25</v>
      </c>
      <c r="U57" s="113">
        <f>O57+R57+U52</f>
        <v>12</v>
      </c>
    </row>
    <row r="58" spans="1:21" ht="26.1" customHeight="1" thickTop="1" thickBot="1" x14ac:dyDescent="0.55000000000000004">
      <c r="A58" s="60"/>
      <c r="B58" s="73" t="s">
        <v>19</v>
      </c>
      <c r="C58" s="87"/>
      <c r="D58" s="125">
        <f>RANK(D57,($D$17,$D$27,$D$37,$D$47,$D$57,$D$67,$D$77,$D$87,$D$97,$D$107,$D$117,$D$127,$D$137,$D$147,D$157),0)</f>
        <v>4</v>
      </c>
      <c r="E58" s="125">
        <f>RANK(E57,($E$17,$E$27,$E$37,$E$47,$E$57,$E$67,$E$77,$E$87,$E$97,$E$107,$E$117,$E$127,$E$137,$E$147,$E$157),0)</f>
        <v>4</v>
      </c>
      <c r="F58" s="74">
        <f>RANK(F57,($F$17,$F$27,$F$37,$F$47,$F$57,$F$67,$F$77,$F$87,$F$97,$F$107,$F$117,$F$127,$F$137,$F$147,$F$157),0)</f>
        <v>4</v>
      </c>
      <c r="G58" s="125">
        <f>RANK(G57,($U$17,$U$27,$U$37,$U$47,$U$57,$U$67,$U$77,$U$87,$U$97,$U$107,$U$117,$U$127,$U$137,$U$147,$U$157),1)</f>
        <v>4</v>
      </c>
      <c r="H58" s="75">
        <f>SUM(D58+E58+F58+G58)</f>
        <v>16</v>
      </c>
      <c r="I58" s="102">
        <f>RANK(H58,($H$18,$H$28,$H$38,$H$48,$H$58,$H$68,$H$78,$H$88,$H$98,$H$108,$H$118,$H$128,$H$138,$H$148,$H$158),1)</f>
        <v>4</v>
      </c>
      <c r="J58" s="88"/>
      <c r="K58" s="21"/>
      <c r="L58" s="21"/>
      <c r="M58" s="21"/>
      <c r="N58" s="21"/>
      <c r="O58" s="19"/>
      <c r="P58" s="21"/>
      <c r="Q58" s="21"/>
      <c r="R58" s="19"/>
      <c r="S58" s="21"/>
      <c r="T58" s="21"/>
      <c r="U58" s="21"/>
    </row>
    <row r="59" spans="1:21" ht="26.1" customHeight="1" thickTop="1" thickBot="1" x14ac:dyDescent="0.3"/>
    <row r="60" spans="1:21" ht="26.1" customHeight="1" thickTop="1" thickBot="1" x14ac:dyDescent="0.55000000000000004">
      <c r="A60" s="26"/>
      <c r="B60" s="27"/>
      <c r="C60" s="78"/>
      <c r="D60" s="28"/>
      <c r="E60" s="28"/>
      <c r="F60" s="28"/>
      <c r="G60" s="29"/>
      <c r="H60" s="30"/>
      <c r="I60" s="31"/>
      <c r="J60" s="31"/>
      <c r="K60" s="91" t="s">
        <v>24</v>
      </c>
      <c r="L60" s="32"/>
      <c r="M60" s="31"/>
      <c r="N60" s="92" t="s">
        <v>16</v>
      </c>
      <c r="O60" s="104"/>
      <c r="P60" s="93"/>
      <c r="Q60" s="94" t="s">
        <v>20</v>
      </c>
      <c r="R60" s="104"/>
      <c r="S60" s="33"/>
      <c r="T60" s="34" t="s">
        <v>21</v>
      </c>
      <c r="U60" s="35"/>
    </row>
    <row r="61" spans="1:21" ht="26.1" customHeight="1" thickTop="1" thickBot="1" x14ac:dyDescent="0.55000000000000004">
      <c r="A61" s="36"/>
      <c r="B61" s="37" t="s">
        <v>7</v>
      </c>
      <c r="C61" s="79" t="s">
        <v>8</v>
      </c>
      <c r="D61" s="38" t="s">
        <v>11</v>
      </c>
      <c r="E61" s="38" t="s">
        <v>12</v>
      </c>
      <c r="F61" s="39" t="s">
        <v>15</v>
      </c>
      <c r="G61" s="40" t="s">
        <v>17</v>
      </c>
      <c r="H61" s="41" t="s">
        <v>5</v>
      </c>
      <c r="I61" s="21"/>
      <c r="J61" s="21"/>
      <c r="K61" s="42" t="s">
        <v>13</v>
      </c>
      <c r="L61" s="43">
        <v>1</v>
      </c>
      <c r="M61" s="18"/>
      <c r="N61" s="47"/>
      <c r="O61" s="105">
        <v>1</v>
      </c>
      <c r="P61" s="97"/>
      <c r="Q61" s="47"/>
      <c r="R61" s="105">
        <v>80</v>
      </c>
      <c r="S61" s="24"/>
      <c r="T61" s="42" t="s">
        <v>22</v>
      </c>
      <c r="U61" s="45">
        <v>600</v>
      </c>
    </row>
    <row r="62" spans="1:21" ht="26.1" customHeight="1" thickBot="1" x14ac:dyDescent="0.55000000000000004">
      <c r="A62" s="46">
        <v>1</v>
      </c>
      <c r="B62" s="47"/>
      <c r="C62" s="81"/>
      <c r="D62" s="48">
        <v>1</v>
      </c>
      <c r="E62" s="48">
        <v>1</v>
      </c>
      <c r="F62" s="137" t="s">
        <v>15</v>
      </c>
      <c r="G62" s="137" t="s">
        <v>18</v>
      </c>
      <c r="H62" s="96"/>
      <c r="I62" s="21"/>
      <c r="J62" s="21"/>
      <c r="K62" s="49" t="s">
        <v>14</v>
      </c>
      <c r="L62" s="50">
        <v>1</v>
      </c>
      <c r="M62" s="18"/>
      <c r="N62" s="54"/>
      <c r="O62" s="106">
        <v>1</v>
      </c>
      <c r="P62" s="97"/>
      <c r="Q62" s="54"/>
      <c r="R62" s="106">
        <v>80</v>
      </c>
      <c r="S62" s="24"/>
      <c r="T62" s="52" t="s">
        <v>6</v>
      </c>
      <c r="U62" s="117">
        <f>RANK(U61,($U$11,$U$21,$U$31,$U$41,$U$51,$U$61,$U$71,$U$81,$U$91,$U$101,$U$111,$U$121,$U$131,$U$141,$U$151),1)</f>
        <v>4</v>
      </c>
    </row>
    <row r="63" spans="1:21" ht="26.1" customHeight="1" thickTop="1" x14ac:dyDescent="0.5">
      <c r="A63" s="53">
        <v>2</v>
      </c>
      <c r="B63" s="54"/>
      <c r="C63" s="82"/>
      <c r="D63" s="55">
        <v>1</v>
      </c>
      <c r="E63" s="55">
        <v>1</v>
      </c>
      <c r="F63" s="138"/>
      <c r="G63" s="138"/>
      <c r="H63" s="98"/>
      <c r="I63" s="21"/>
      <c r="J63" s="21"/>
      <c r="K63" s="49" t="s">
        <v>60</v>
      </c>
      <c r="L63" s="50">
        <v>1</v>
      </c>
      <c r="M63" s="18"/>
      <c r="N63" s="57"/>
      <c r="O63" s="106">
        <v>1</v>
      </c>
      <c r="P63" s="97"/>
      <c r="Q63" s="57"/>
      <c r="R63" s="106">
        <v>80</v>
      </c>
      <c r="S63" s="24"/>
      <c r="T63" s="24"/>
      <c r="U63" s="56"/>
    </row>
    <row r="64" spans="1:21" ht="26.1" customHeight="1" thickBot="1" x14ac:dyDescent="0.55000000000000004">
      <c r="A64" s="53">
        <v>3</v>
      </c>
      <c r="B64" s="57"/>
      <c r="C64" s="83"/>
      <c r="D64" s="55">
        <v>1</v>
      </c>
      <c r="E64" s="55">
        <v>1</v>
      </c>
      <c r="F64" s="138"/>
      <c r="G64" s="138"/>
      <c r="H64" s="98"/>
      <c r="I64" s="21"/>
      <c r="J64" s="21"/>
      <c r="K64" s="58" t="s">
        <v>61</v>
      </c>
      <c r="L64" s="59">
        <v>1</v>
      </c>
      <c r="M64" s="18"/>
      <c r="N64" s="57"/>
      <c r="O64" s="106">
        <v>1</v>
      </c>
      <c r="P64" s="97"/>
      <c r="Q64" s="57"/>
      <c r="R64" s="106">
        <v>80</v>
      </c>
      <c r="S64" s="24"/>
      <c r="T64" s="24"/>
      <c r="U64" s="56"/>
    </row>
    <row r="65" spans="1:21" ht="26.1" customHeight="1" thickTop="1" thickBot="1" x14ac:dyDescent="0.55000000000000004">
      <c r="A65" s="53">
        <v>4</v>
      </c>
      <c r="B65" s="57"/>
      <c r="C65" s="83"/>
      <c r="D65" s="55">
        <v>1</v>
      </c>
      <c r="E65" s="55">
        <v>1</v>
      </c>
      <c r="F65" s="138"/>
      <c r="G65" s="138"/>
      <c r="H65" s="98"/>
      <c r="I65" s="21"/>
      <c r="J65" s="21"/>
      <c r="K65" s="26" t="s">
        <v>0</v>
      </c>
      <c r="L65" s="103">
        <f>L61+L62+(L63+L64)/2</f>
        <v>3</v>
      </c>
      <c r="M65" s="18"/>
      <c r="N65" s="63"/>
      <c r="O65" s="107">
        <v>1</v>
      </c>
      <c r="P65" s="61"/>
      <c r="Q65" s="63"/>
      <c r="R65" s="107">
        <v>80</v>
      </c>
      <c r="S65" s="24"/>
      <c r="T65" s="24"/>
      <c r="U65" s="56"/>
    </row>
    <row r="66" spans="1:21" ht="26.1" customHeight="1" thickTop="1" thickBot="1" x14ac:dyDescent="0.55000000000000004">
      <c r="A66" s="62">
        <v>5</v>
      </c>
      <c r="B66" s="63"/>
      <c r="C66" s="84"/>
      <c r="D66" s="64">
        <v>1</v>
      </c>
      <c r="E66" s="64">
        <v>1</v>
      </c>
      <c r="F66" s="139"/>
      <c r="G66" s="139"/>
      <c r="H66" s="99"/>
      <c r="I66" s="21"/>
      <c r="J66" s="21"/>
      <c r="K66" s="21"/>
      <c r="L66" s="21"/>
      <c r="M66" s="21"/>
      <c r="N66" s="65" t="s">
        <v>23</v>
      </c>
      <c r="O66" s="108">
        <f>LARGE((O61:O65),1)+LARGE((O61:O65),2)+LARGE((O61:O65),3)+LARGE((O61:O65),4)</f>
        <v>4</v>
      </c>
      <c r="P66" s="24"/>
      <c r="Q66" s="65" t="s">
        <v>23</v>
      </c>
      <c r="R66" s="108">
        <f>SMALL((R61:R65),1)+SMALL((R61:R65),2)+SMALL((R61:R65),3)+SMALL((R61:R65),4)</f>
        <v>320</v>
      </c>
      <c r="S66" s="24"/>
      <c r="T66" s="24"/>
      <c r="U66" s="56"/>
    </row>
    <row r="67" spans="1:21" ht="26.1" customHeight="1" thickTop="1" thickBot="1" x14ac:dyDescent="0.55000000000000004">
      <c r="A67" s="66"/>
      <c r="B67" s="67" t="s">
        <v>5</v>
      </c>
      <c r="C67" s="86"/>
      <c r="D67" s="68">
        <f>LARGE((D62:D66),1)+LARGE((D62:D66),2)+LARGE((D62:D66),3)+LARGE((D62:D66),4)</f>
        <v>4</v>
      </c>
      <c r="E67" s="68">
        <f>LARGE((E62:E66),1)+LARGE((E62:E66),2)+LARGE((E62:E66),3)+LARGE((E62:E66),4)</f>
        <v>4</v>
      </c>
      <c r="F67" s="69">
        <f>L65</f>
        <v>3</v>
      </c>
      <c r="G67" s="70">
        <f>U67</f>
        <v>12</v>
      </c>
      <c r="H67" s="100"/>
      <c r="I67" s="21"/>
      <c r="J67" s="21"/>
      <c r="K67" s="21"/>
      <c r="L67" s="21"/>
      <c r="M67" s="21"/>
      <c r="N67" s="71" t="s">
        <v>6</v>
      </c>
      <c r="O67" s="123">
        <f>RANK(O66,($O$16,$O$26,$O$36,$O$46,$O$56,$O$66,$O$76,$O$86,$O$96,$O$106,$O$116,$O$126,$O$136,$O$146,$O$156),0)</f>
        <v>4</v>
      </c>
      <c r="P67" s="72"/>
      <c r="Q67" s="71" t="s">
        <v>6</v>
      </c>
      <c r="R67" s="111">
        <f>RANK(R66,($R$16,$R$26,$R$36,$R$46,$R$56,$R$66,$R$76,$R$86,$R$96,$R$106,$R$116,$R$126,$R$136,$R$146,$R$156),1)</f>
        <v>4</v>
      </c>
      <c r="S67" s="72"/>
      <c r="T67" s="26" t="s">
        <v>25</v>
      </c>
      <c r="U67" s="113">
        <f>O67+R67+U62</f>
        <v>12</v>
      </c>
    </row>
    <row r="68" spans="1:21" ht="26.1" customHeight="1" thickTop="1" thickBot="1" x14ac:dyDescent="0.55000000000000004">
      <c r="A68" s="60"/>
      <c r="B68" s="73" t="s">
        <v>19</v>
      </c>
      <c r="C68" s="87"/>
      <c r="D68" s="125">
        <f>RANK(D67,($D$17,$D$27,$D$37,$D$47,$D$57,$D$67,$D$77,$D$87,$D$97,$D$107,$D$117,$D$127,$D$137,$D$147,D$157),0)</f>
        <v>4</v>
      </c>
      <c r="E68" s="125">
        <f>RANK(E67,($E$17,$E$27,$E$37,$E$47,$E$57,$E$67,$E$77,$E$87,$E$97,$E$107,$E$117,$E$127,$E$137,$E$147,$E$157),0)</f>
        <v>4</v>
      </c>
      <c r="F68" s="74">
        <f>RANK(F67,($F$17,$F$27,$F$37,$F$47,$F$57,$F$67,$F$77,$F$87,$F$97,$F$107,$F$117,$F$127,$F$137,$F$147,$F$157),0)</f>
        <v>4</v>
      </c>
      <c r="G68" s="125">
        <f>RANK(G67,($U$17,$U$27,$U$37,$U$47,$U$57,$U$67,$U$77,$U$87,$U$97,$U$107,$U$117,$U$127,$U$137,$U$147,$U$157),1)</f>
        <v>4</v>
      </c>
      <c r="H68" s="75">
        <f>SUM(D68+E68+F68+G68)</f>
        <v>16</v>
      </c>
      <c r="I68" s="102">
        <f>RANK(H68,($H$18,$H$28,$H$38,$H$48,$H$58,$H$68,$H$78,$H$88,$H$98,$H$108,$H$118,$H$128,$H$138,$H$148,$H$158),1)</f>
        <v>4</v>
      </c>
      <c r="J68" s="88"/>
      <c r="K68" s="21"/>
      <c r="L68" s="21"/>
      <c r="M68" s="21"/>
      <c r="N68" s="21"/>
      <c r="O68" s="19"/>
      <c r="P68" s="21"/>
      <c r="Q68" s="21"/>
      <c r="R68" s="19"/>
      <c r="S68" s="21"/>
      <c r="T68" s="21"/>
      <c r="U68" s="21"/>
    </row>
    <row r="69" spans="1:21" ht="26.1" customHeight="1" thickTop="1" thickBot="1" x14ac:dyDescent="0.3"/>
    <row r="70" spans="1:21" ht="26.1" customHeight="1" thickTop="1" thickBot="1" x14ac:dyDescent="0.55000000000000004">
      <c r="A70" s="26"/>
      <c r="B70" s="27"/>
      <c r="C70" s="78"/>
      <c r="D70" s="28"/>
      <c r="E70" s="28"/>
      <c r="F70" s="28"/>
      <c r="G70" s="29"/>
      <c r="H70" s="30"/>
      <c r="I70" s="31"/>
      <c r="J70" s="31"/>
      <c r="K70" s="91" t="s">
        <v>24</v>
      </c>
      <c r="L70" s="32"/>
      <c r="M70" s="31"/>
      <c r="N70" s="92" t="s">
        <v>16</v>
      </c>
      <c r="O70" s="104"/>
      <c r="P70" s="93"/>
      <c r="Q70" s="94" t="s">
        <v>20</v>
      </c>
      <c r="R70" s="104"/>
      <c r="S70" s="33"/>
      <c r="T70" s="34" t="s">
        <v>21</v>
      </c>
      <c r="U70" s="35"/>
    </row>
    <row r="71" spans="1:21" ht="26.1" customHeight="1" thickTop="1" thickBot="1" x14ac:dyDescent="0.55000000000000004">
      <c r="A71" s="36"/>
      <c r="B71" s="37" t="s">
        <v>7</v>
      </c>
      <c r="C71" s="79" t="s">
        <v>8</v>
      </c>
      <c r="D71" s="38" t="s">
        <v>11</v>
      </c>
      <c r="E71" s="38" t="s">
        <v>12</v>
      </c>
      <c r="F71" s="39" t="s">
        <v>15</v>
      </c>
      <c r="G71" s="40" t="s">
        <v>17</v>
      </c>
      <c r="H71" s="41" t="s">
        <v>5</v>
      </c>
      <c r="I71" s="21"/>
      <c r="J71" s="21"/>
      <c r="K71" s="42" t="s">
        <v>13</v>
      </c>
      <c r="L71" s="43">
        <v>1</v>
      </c>
      <c r="M71" s="18"/>
      <c r="N71" s="47"/>
      <c r="O71" s="105">
        <v>1</v>
      </c>
      <c r="P71" s="97"/>
      <c r="Q71" s="47"/>
      <c r="R71" s="105">
        <v>80</v>
      </c>
      <c r="S71" s="24"/>
      <c r="T71" s="42" t="s">
        <v>22</v>
      </c>
      <c r="U71" s="45">
        <v>600</v>
      </c>
    </row>
    <row r="72" spans="1:21" ht="26.1" customHeight="1" thickBot="1" x14ac:dyDescent="0.55000000000000004">
      <c r="A72" s="46">
        <v>1</v>
      </c>
      <c r="B72" s="47"/>
      <c r="C72" s="81"/>
      <c r="D72" s="48">
        <v>1</v>
      </c>
      <c r="E72" s="48">
        <v>1</v>
      </c>
      <c r="F72" s="137" t="s">
        <v>15</v>
      </c>
      <c r="G72" s="137" t="s">
        <v>18</v>
      </c>
      <c r="H72" s="96"/>
      <c r="I72" s="21"/>
      <c r="J72" s="21"/>
      <c r="K72" s="49" t="s">
        <v>14</v>
      </c>
      <c r="L72" s="50">
        <v>1</v>
      </c>
      <c r="M72" s="18"/>
      <c r="N72" s="54"/>
      <c r="O72" s="106">
        <v>1</v>
      </c>
      <c r="P72" s="97"/>
      <c r="Q72" s="54"/>
      <c r="R72" s="106">
        <v>80</v>
      </c>
      <c r="S72" s="24"/>
      <c r="T72" s="52" t="s">
        <v>6</v>
      </c>
      <c r="U72" s="117">
        <f>RANK(U71,($U$11,$U$21,$U$31,$U$41,$U$51,$U$61,$U$71,$U$81,$U$91,$U$101,$U$111,$U$121,$U$131,$U$141,$U$151),1)</f>
        <v>4</v>
      </c>
    </row>
    <row r="73" spans="1:21" ht="26.1" customHeight="1" thickTop="1" x14ac:dyDescent="0.5">
      <c r="A73" s="53">
        <v>2</v>
      </c>
      <c r="B73" s="54"/>
      <c r="C73" s="82"/>
      <c r="D73" s="55">
        <v>1</v>
      </c>
      <c r="E73" s="55">
        <v>1</v>
      </c>
      <c r="F73" s="138"/>
      <c r="G73" s="138"/>
      <c r="H73" s="98"/>
      <c r="I73" s="21"/>
      <c r="J73" s="21"/>
      <c r="K73" s="49" t="s">
        <v>60</v>
      </c>
      <c r="L73" s="50">
        <v>1</v>
      </c>
      <c r="M73" s="18"/>
      <c r="N73" s="57"/>
      <c r="O73" s="106">
        <v>1</v>
      </c>
      <c r="P73" s="97"/>
      <c r="Q73" s="57"/>
      <c r="R73" s="106">
        <v>80</v>
      </c>
      <c r="S73" s="24"/>
      <c r="T73" s="24"/>
      <c r="U73" s="56"/>
    </row>
    <row r="74" spans="1:21" ht="26.1" customHeight="1" thickBot="1" x14ac:dyDescent="0.55000000000000004">
      <c r="A74" s="53">
        <v>3</v>
      </c>
      <c r="B74" s="57"/>
      <c r="C74" s="83"/>
      <c r="D74" s="55">
        <v>1</v>
      </c>
      <c r="E74" s="55">
        <v>1</v>
      </c>
      <c r="F74" s="138"/>
      <c r="G74" s="138"/>
      <c r="H74" s="98"/>
      <c r="I74" s="21"/>
      <c r="J74" s="21"/>
      <c r="K74" s="58" t="s">
        <v>61</v>
      </c>
      <c r="L74" s="59">
        <v>1</v>
      </c>
      <c r="M74" s="18"/>
      <c r="N74" s="57"/>
      <c r="O74" s="106">
        <v>1</v>
      </c>
      <c r="P74" s="97"/>
      <c r="Q74" s="57"/>
      <c r="R74" s="106">
        <v>80</v>
      </c>
      <c r="S74" s="24"/>
      <c r="T74" s="24"/>
      <c r="U74" s="56"/>
    </row>
    <row r="75" spans="1:21" ht="26.1" customHeight="1" thickTop="1" thickBot="1" x14ac:dyDescent="0.55000000000000004">
      <c r="A75" s="53">
        <v>4</v>
      </c>
      <c r="B75" s="57"/>
      <c r="C75" s="83"/>
      <c r="D75" s="55">
        <v>1</v>
      </c>
      <c r="E75" s="55">
        <v>1</v>
      </c>
      <c r="F75" s="138"/>
      <c r="G75" s="138"/>
      <c r="H75" s="98"/>
      <c r="I75" s="21"/>
      <c r="J75" s="21"/>
      <c r="K75" s="26" t="s">
        <v>0</v>
      </c>
      <c r="L75" s="103">
        <f>L71+L72+(L73+L74)/2</f>
        <v>3</v>
      </c>
      <c r="M75" s="18"/>
      <c r="N75" s="63"/>
      <c r="O75" s="107">
        <v>1</v>
      </c>
      <c r="P75" s="61"/>
      <c r="Q75" s="63"/>
      <c r="R75" s="107">
        <v>80</v>
      </c>
      <c r="S75" s="24"/>
      <c r="T75" s="24"/>
      <c r="U75" s="56"/>
    </row>
    <row r="76" spans="1:21" ht="26.1" customHeight="1" thickTop="1" thickBot="1" x14ac:dyDescent="0.55000000000000004">
      <c r="A76" s="62">
        <v>5</v>
      </c>
      <c r="B76" s="63"/>
      <c r="C76" s="84"/>
      <c r="D76" s="64">
        <v>1</v>
      </c>
      <c r="E76" s="64">
        <v>1</v>
      </c>
      <c r="F76" s="139"/>
      <c r="G76" s="139"/>
      <c r="H76" s="99"/>
      <c r="I76" s="21"/>
      <c r="J76" s="21"/>
      <c r="K76" s="21"/>
      <c r="L76" s="21"/>
      <c r="M76" s="21"/>
      <c r="N76" s="65" t="s">
        <v>23</v>
      </c>
      <c r="O76" s="108">
        <f>LARGE((O71:O75),1)+LARGE((O71:O75),2)+LARGE((O71:O75),3)+LARGE((O71:O75),4)</f>
        <v>4</v>
      </c>
      <c r="P76" s="24"/>
      <c r="Q76" s="65" t="s">
        <v>23</v>
      </c>
      <c r="R76" s="108">
        <f>SMALL((R71:R75),1)+SMALL((R71:R75),2)+SMALL((R71:R75),3)+SMALL((R71:R75),4)</f>
        <v>320</v>
      </c>
      <c r="S76" s="24"/>
      <c r="T76" s="24"/>
      <c r="U76" s="56"/>
    </row>
    <row r="77" spans="1:21" ht="26.1" customHeight="1" thickTop="1" thickBot="1" x14ac:dyDescent="0.55000000000000004">
      <c r="A77" s="66"/>
      <c r="B77" s="67" t="s">
        <v>5</v>
      </c>
      <c r="C77" s="86"/>
      <c r="D77" s="68">
        <f>LARGE((D72:D76),1)+LARGE((D72:D76),2)+LARGE((D72:D76),3)+LARGE((D72:D76),4)</f>
        <v>4</v>
      </c>
      <c r="E77" s="68">
        <f>LARGE((E72:E76),1)+LARGE((E72:E76),2)+LARGE((E72:E76),3)+LARGE((E72:E76),4)</f>
        <v>4</v>
      </c>
      <c r="F77" s="69">
        <f>L75</f>
        <v>3</v>
      </c>
      <c r="G77" s="70">
        <f>U77</f>
        <v>12</v>
      </c>
      <c r="H77" s="100"/>
      <c r="I77" s="21"/>
      <c r="J77" s="21"/>
      <c r="K77" s="21"/>
      <c r="L77" s="21"/>
      <c r="M77" s="21"/>
      <c r="N77" s="71" t="s">
        <v>6</v>
      </c>
      <c r="O77" s="123">
        <f>RANK(O76,($O$16,$O$26,$O$36,$O$46,$O$56,$O$66,$O$76,$O$86,$O$96,$O$106,$O$116,$O$126,$O$136,$O$146,$O$156),0)</f>
        <v>4</v>
      </c>
      <c r="P77" s="72"/>
      <c r="Q77" s="71" t="s">
        <v>6</v>
      </c>
      <c r="R77" s="111">
        <f>RANK(R76,($R$16,$R$26,$R$36,$R$46,$R$56,$R$66,$R$76,$R$86,$R$96,$R$106,$R$116,$R$126,$R$136,$R$146,$R$156),1)</f>
        <v>4</v>
      </c>
      <c r="S77" s="72"/>
      <c r="T77" s="26" t="s">
        <v>25</v>
      </c>
      <c r="U77" s="113">
        <f>O77+R77+U72</f>
        <v>12</v>
      </c>
    </row>
    <row r="78" spans="1:21" ht="26.1" customHeight="1" thickTop="1" thickBot="1" x14ac:dyDescent="0.55000000000000004">
      <c r="A78" s="60"/>
      <c r="B78" s="73" t="s">
        <v>19</v>
      </c>
      <c r="C78" s="87"/>
      <c r="D78" s="125">
        <f>RANK(D77,($D$17,$D$27,$D$37,$D$47,$D$57,$D$67,$D$77,$D$87,$D$97,$D$107,$D$117,$D$127,$D$137,$D$147,D$157),0)</f>
        <v>4</v>
      </c>
      <c r="E78" s="125">
        <f>RANK(E77,($E$17,$E$27,$E$37,$E$47,$E$57,$E$67,$E$77,$E$87,$E$97,$E$107,$E$117,$E$127,$E$137,$E$147,$E$157),0)</f>
        <v>4</v>
      </c>
      <c r="F78" s="74">
        <f>RANK(F77,($F$17,$F$27,$F$37,$F$47,$F$57,$F$67,$F$77,$F$87,$F$97,$F$107,$F$117,$F$127,$F$137,$F$147,$F$157),0)</f>
        <v>4</v>
      </c>
      <c r="G78" s="125">
        <f>RANK(G77,($U$17,$U$27,$U$37,$U$47,$U$57,$U$67,$U$77,$U$87,$U$97,$U$107,$U$117,$U$127,$U$137,$U$147,$U$157),1)</f>
        <v>4</v>
      </c>
      <c r="H78" s="75">
        <f>SUM(D78+E78+F78+G78)</f>
        <v>16</v>
      </c>
      <c r="I78" s="102">
        <f>RANK(H78,($H$18,$H$28,$H$38,$H$48,$H$58,$H$68,$H$78,$H$88,$H$98,$H$108,$H$118,$H$128,$H$138,$H$148,$H$158),1)</f>
        <v>4</v>
      </c>
      <c r="J78" s="88"/>
      <c r="K78" s="21"/>
      <c r="L78" s="21"/>
      <c r="M78" s="21"/>
      <c r="N78" s="21"/>
      <c r="O78" s="19"/>
      <c r="P78" s="21"/>
      <c r="Q78" s="21"/>
      <c r="R78" s="19"/>
      <c r="S78" s="21"/>
      <c r="T78" s="21"/>
      <c r="U78" s="21"/>
    </row>
    <row r="79" spans="1:21" ht="26.1" customHeight="1" thickTop="1" thickBot="1" x14ac:dyDescent="0.3"/>
    <row r="80" spans="1:21" ht="26.1" customHeight="1" thickTop="1" thickBot="1" x14ac:dyDescent="0.55000000000000004">
      <c r="A80" s="26"/>
      <c r="B80" s="27" t="s">
        <v>41</v>
      </c>
      <c r="C80" s="78"/>
      <c r="D80" s="28"/>
      <c r="E80" s="28"/>
      <c r="F80" s="28"/>
      <c r="G80" s="29"/>
      <c r="H80" s="30"/>
      <c r="I80" s="31"/>
      <c r="J80" s="31"/>
      <c r="K80" s="91" t="s">
        <v>24</v>
      </c>
      <c r="L80" s="32"/>
      <c r="M80" s="31"/>
      <c r="N80" s="92" t="s">
        <v>16</v>
      </c>
      <c r="O80" s="104"/>
      <c r="P80" s="93"/>
      <c r="Q80" s="94" t="s">
        <v>20</v>
      </c>
      <c r="R80" s="104"/>
      <c r="S80" s="33"/>
      <c r="T80" s="34" t="s">
        <v>21</v>
      </c>
      <c r="U80" s="35"/>
    </row>
    <row r="81" spans="1:21" ht="26.1" customHeight="1" thickTop="1" thickBot="1" x14ac:dyDescent="0.55000000000000004">
      <c r="A81" s="36"/>
      <c r="B81" s="37" t="s">
        <v>7</v>
      </c>
      <c r="C81" s="79" t="s">
        <v>8</v>
      </c>
      <c r="D81" s="38" t="s">
        <v>11</v>
      </c>
      <c r="E81" s="38" t="s">
        <v>12</v>
      </c>
      <c r="F81" s="39" t="s">
        <v>15</v>
      </c>
      <c r="G81" s="40" t="s">
        <v>17</v>
      </c>
      <c r="H81" s="41" t="s">
        <v>5</v>
      </c>
      <c r="I81" s="21"/>
      <c r="J81" s="21"/>
      <c r="K81" s="42" t="s">
        <v>13</v>
      </c>
      <c r="L81" s="43">
        <v>1</v>
      </c>
      <c r="M81" s="18"/>
      <c r="N81" s="47"/>
      <c r="O81" s="105">
        <v>1</v>
      </c>
      <c r="P81" s="97"/>
      <c r="Q81" s="47"/>
      <c r="R81" s="105">
        <v>80</v>
      </c>
      <c r="S81" s="24"/>
      <c r="T81" s="42" t="s">
        <v>22</v>
      </c>
      <c r="U81" s="45">
        <v>600</v>
      </c>
    </row>
    <row r="82" spans="1:21" ht="26.1" customHeight="1" thickBot="1" x14ac:dyDescent="0.55000000000000004">
      <c r="A82" s="46">
        <v>1</v>
      </c>
      <c r="B82" s="47"/>
      <c r="C82" s="81"/>
      <c r="D82" s="48">
        <v>1</v>
      </c>
      <c r="E82" s="48">
        <v>1</v>
      </c>
      <c r="F82" s="137" t="s">
        <v>15</v>
      </c>
      <c r="G82" s="137" t="s">
        <v>18</v>
      </c>
      <c r="H82" s="96"/>
      <c r="I82" s="21"/>
      <c r="J82" s="21"/>
      <c r="K82" s="49" t="s">
        <v>14</v>
      </c>
      <c r="L82" s="50">
        <v>1</v>
      </c>
      <c r="M82" s="18"/>
      <c r="N82" s="54"/>
      <c r="O82" s="106">
        <v>1</v>
      </c>
      <c r="P82" s="97"/>
      <c r="Q82" s="54"/>
      <c r="R82" s="106">
        <v>80</v>
      </c>
      <c r="S82" s="24"/>
      <c r="T82" s="52" t="s">
        <v>6</v>
      </c>
      <c r="U82" s="117">
        <f>RANK(U81,($U$11,$U$21,$U$31,$U$41,$U$51,$U$61,$U$71,$U$81,$U$91,$U$101,$U$111,$U$121,$U$131,$U$141,$U$151),1)</f>
        <v>4</v>
      </c>
    </row>
    <row r="83" spans="1:21" ht="26.1" customHeight="1" thickTop="1" x14ac:dyDescent="0.5">
      <c r="A83" s="53">
        <v>2</v>
      </c>
      <c r="B83" s="54"/>
      <c r="C83" s="82"/>
      <c r="D83" s="55">
        <v>1</v>
      </c>
      <c r="E83" s="55">
        <v>1</v>
      </c>
      <c r="F83" s="138"/>
      <c r="G83" s="138"/>
      <c r="H83" s="98"/>
      <c r="I83" s="21"/>
      <c r="J83" s="21"/>
      <c r="K83" s="49" t="s">
        <v>60</v>
      </c>
      <c r="L83" s="50">
        <v>1</v>
      </c>
      <c r="M83" s="18"/>
      <c r="N83" s="57"/>
      <c r="O83" s="106">
        <v>1</v>
      </c>
      <c r="P83" s="97"/>
      <c r="Q83" s="57"/>
      <c r="R83" s="106">
        <v>80</v>
      </c>
      <c r="S83" s="24"/>
      <c r="T83" s="24"/>
      <c r="U83" s="56"/>
    </row>
    <row r="84" spans="1:21" ht="26.1" customHeight="1" thickBot="1" x14ac:dyDescent="0.55000000000000004">
      <c r="A84" s="53">
        <v>3</v>
      </c>
      <c r="B84" s="57"/>
      <c r="C84" s="83"/>
      <c r="D84" s="55">
        <v>1</v>
      </c>
      <c r="E84" s="55">
        <v>1</v>
      </c>
      <c r="F84" s="138"/>
      <c r="G84" s="138"/>
      <c r="H84" s="98"/>
      <c r="I84" s="21"/>
      <c r="J84" s="21"/>
      <c r="K84" s="58" t="s">
        <v>61</v>
      </c>
      <c r="L84" s="59">
        <v>1</v>
      </c>
      <c r="M84" s="18"/>
      <c r="N84" s="57"/>
      <c r="O84" s="106">
        <v>1</v>
      </c>
      <c r="P84" s="97"/>
      <c r="Q84" s="57"/>
      <c r="R84" s="106">
        <v>80</v>
      </c>
      <c r="S84" s="24"/>
      <c r="T84" s="24"/>
      <c r="U84" s="56"/>
    </row>
    <row r="85" spans="1:21" ht="26.1" customHeight="1" thickTop="1" thickBot="1" x14ac:dyDescent="0.55000000000000004">
      <c r="A85" s="53">
        <v>4</v>
      </c>
      <c r="B85" s="57"/>
      <c r="C85" s="83"/>
      <c r="D85" s="55">
        <v>1</v>
      </c>
      <c r="E85" s="55">
        <v>1</v>
      </c>
      <c r="F85" s="138"/>
      <c r="G85" s="138"/>
      <c r="H85" s="98"/>
      <c r="I85" s="21"/>
      <c r="J85" s="21"/>
      <c r="K85" s="26" t="s">
        <v>0</v>
      </c>
      <c r="L85" s="103">
        <f>L81+L82+(L83+L84)/2</f>
        <v>3</v>
      </c>
      <c r="M85" s="18"/>
      <c r="N85" s="63"/>
      <c r="O85" s="107">
        <v>1</v>
      </c>
      <c r="P85" s="61"/>
      <c r="Q85" s="63"/>
      <c r="R85" s="107">
        <v>80</v>
      </c>
      <c r="S85" s="24"/>
      <c r="T85" s="24"/>
      <c r="U85" s="56"/>
    </row>
    <row r="86" spans="1:21" ht="26.1" customHeight="1" thickTop="1" thickBot="1" x14ac:dyDescent="0.55000000000000004">
      <c r="A86" s="62">
        <v>5</v>
      </c>
      <c r="B86" s="63"/>
      <c r="C86" s="84"/>
      <c r="D86" s="64">
        <v>1</v>
      </c>
      <c r="E86" s="64">
        <v>1</v>
      </c>
      <c r="F86" s="139"/>
      <c r="G86" s="139"/>
      <c r="H86" s="99"/>
      <c r="I86" s="21"/>
      <c r="J86" s="21"/>
      <c r="K86" s="21"/>
      <c r="L86" s="21"/>
      <c r="M86" s="21"/>
      <c r="N86" s="65" t="s">
        <v>23</v>
      </c>
      <c r="O86" s="108">
        <f>LARGE((O81:O85),1)+LARGE((O81:O85),2)+LARGE((O81:O85),3)+LARGE((O81:O85),4)</f>
        <v>4</v>
      </c>
      <c r="P86" s="24"/>
      <c r="Q86" s="65" t="s">
        <v>23</v>
      </c>
      <c r="R86" s="108">
        <f>SMALL((R81:R85),1)+SMALL((R81:R85),2)+SMALL((R81:R85),3)+SMALL((R81:R85),4)</f>
        <v>320</v>
      </c>
      <c r="S86" s="24"/>
      <c r="T86" s="24"/>
      <c r="U86" s="56"/>
    </row>
    <row r="87" spans="1:21" ht="26.1" customHeight="1" thickTop="1" thickBot="1" x14ac:dyDescent="0.55000000000000004">
      <c r="A87" s="66"/>
      <c r="B87" s="67" t="s">
        <v>5</v>
      </c>
      <c r="C87" s="86"/>
      <c r="D87" s="68">
        <f>LARGE((D82:D86),1)+LARGE((D82:D86),2)+LARGE((D82:D86),3)+LARGE((D82:D86),4)</f>
        <v>4</v>
      </c>
      <c r="E87" s="68">
        <f>LARGE((E82:E86),1)+LARGE((E82:E86),2)+LARGE((E82:E86),3)+LARGE((E82:E86),4)</f>
        <v>4</v>
      </c>
      <c r="F87" s="69">
        <f>L85</f>
        <v>3</v>
      </c>
      <c r="G87" s="70">
        <f>U87</f>
        <v>12</v>
      </c>
      <c r="H87" s="100"/>
      <c r="I87" s="21"/>
      <c r="J87" s="21"/>
      <c r="K87" s="21"/>
      <c r="L87" s="21"/>
      <c r="M87" s="21"/>
      <c r="N87" s="71" t="s">
        <v>6</v>
      </c>
      <c r="O87" s="123">
        <f>RANK(O86,($O$16,$O$26,$O$36,$O$46,$O$56,$O$66,$O$76,$O$86,$O$96,$O$106,$O$116,$O$126,$O$136,$O$146,$O$156),0)</f>
        <v>4</v>
      </c>
      <c r="P87" s="72"/>
      <c r="Q87" s="71" t="s">
        <v>6</v>
      </c>
      <c r="R87" s="111">
        <f>RANK(R86,($R$16,$R$26,$R$36,$R$46,$R$56,$R$66,$R$76,$R$86,$R$96,$R$106,$R$116,$R$126,$R$136,$R$146,$R$156),1)</f>
        <v>4</v>
      </c>
      <c r="S87" s="72"/>
      <c r="T87" s="26" t="s">
        <v>25</v>
      </c>
      <c r="U87" s="113">
        <f>O87+R87+U82</f>
        <v>12</v>
      </c>
    </row>
    <row r="88" spans="1:21" ht="26.1" customHeight="1" thickTop="1" thickBot="1" x14ac:dyDescent="0.55000000000000004">
      <c r="A88" s="60"/>
      <c r="B88" s="73" t="s">
        <v>19</v>
      </c>
      <c r="C88" s="87"/>
      <c r="D88" s="125">
        <f>RANK(D87,($D$17,$D$27,$D$37,$D$47,$D$57,$D$67,$D$77,$D$87,$D$97,$D$107,$D$117,$D$127,$D$137,$D$147,D$157),0)</f>
        <v>4</v>
      </c>
      <c r="E88" s="125">
        <f>RANK(E87,($E$17,$E$27,$E$37,$E$47,$E$57,$E$67,$E$77,$E$87,$E$97,$E$107,$E$117,$E$127,$E$137,$E$147,$E$157),0)</f>
        <v>4</v>
      </c>
      <c r="F88" s="74">
        <f>RANK(F87,($F$17,$F$27,$F$37,$F$47,$F$57,$F$67,$F$77,$F$87,$F$97,$F$107,$F$117,$F$127,$F$137,$F$147,$F$157),0)</f>
        <v>4</v>
      </c>
      <c r="G88" s="125">
        <f>RANK(G87,($U$17,$U$27,$U$37,$U$47,$U$57,$U$67,$U$77,$U$87,$U$97,$U$107,$U$117,$U$127,$U$137,$U$147,$U$157),1)</f>
        <v>4</v>
      </c>
      <c r="H88" s="75">
        <f>SUM(D88+E88+F88+G88)</f>
        <v>16</v>
      </c>
      <c r="I88" s="102">
        <f>RANK(H88,($H$18,$H$28,$H$38,$H$48,$H$58,$H$68,$H$78,$H$88,$H$98,$H$108,$H$118,$H$128,$H$138,$H$148,$H$158),1)</f>
        <v>4</v>
      </c>
      <c r="J88" s="88"/>
      <c r="K88" s="21"/>
      <c r="L88" s="21"/>
      <c r="M88" s="21"/>
      <c r="N88" s="21"/>
      <c r="O88" s="19"/>
      <c r="P88" s="21"/>
      <c r="Q88" s="21"/>
      <c r="R88" s="19"/>
      <c r="S88" s="21"/>
      <c r="T88" s="21"/>
      <c r="U88" s="21"/>
    </row>
    <row r="89" spans="1:21" ht="26.1" customHeight="1" thickTop="1" thickBot="1" x14ac:dyDescent="0.3"/>
    <row r="90" spans="1:21" ht="26.1" customHeight="1" thickTop="1" thickBot="1" x14ac:dyDescent="0.55000000000000004">
      <c r="A90" s="26"/>
      <c r="B90" s="27" t="s">
        <v>41</v>
      </c>
      <c r="C90" s="78"/>
      <c r="D90" s="28"/>
      <c r="E90" s="28"/>
      <c r="F90" s="28"/>
      <c r="G90" s="29"/>
      <c r="H90" s="30"/>
      <c r="I90" s="31"/>
      <c r="J90" s="31"/>
      <c r="K90" s="91" t="s">
        <v>24</v>
      </c>
      <c r="L90" s="32"/>
      <c r="M90" s="31"/>
      <c r="N90" s="92" t="s">
        <v>16</v>
      </c>
      <c r="O90" s="104"/>
      <c r="P90" s="93"/>
      <c r="Q90" s="94" t="s">
        <v>20</v>
      </c>
      <c r="R90" s="104"/>
      <c r="S90" s="33"/>
      <c r="T90" s="34" t="s">
        <v>21</v>
      </c>
      <c r="U90" s="35"/>
    </row>
    <row r="91" spans="1:21" ht="26.1" customHeight="1" thickTop="1" thickBot="1" x14ac:dyDescent="0.55000000000000004">
      <c r="A91" s="36"/>
      <c r="B91" s="37" t="s">
        <v>7</v>
      </c>
      <c r="C91" s="79" t="s">
        <v>8</v>
      </c>
      <c r="D91" s="38" t="s">
        <v>11</v>
      </c>
      <c r="E91" s="38" t="s">
        <v>12</v>
      </c>
      <c r="F91" s="39" t="s">
        <v>15</v>
      </c>
      <c r="G91" s="40" t="s">
        <v>17</v>
      </c>
      <c r="H91" s="41" t="s">
        <v>5</v>
      </c>
      <c r="I91" s="21"/>
      <c r="J91" s="21"/>
      <c r="K91" s="42" t="s">
        <v>13</v>
      </c>
      <c r="L91" s="43">
        <v>1</v>
      </c>
      <c r="M91" s="18"/>
      <c r="N91" s="47"/>
      <c r="O91" s="105">
        <v>1</v>
      </c>
      <c r="P91" s="97"/>
      <c r="Q91" s="47"/>
      <c r="R91" s="105">
        <v>80</v>
      </c>
      <c r="S91" s="24"/>
      <c r="T91" s="42" t="s">
        <v>22</v>
      </c>
      <c r="U91" s="45">
        <v>600</v>
      </c>
    </row>
    <row r="92" spans="1:21" ht="26.1" customHeight="1" thickBot="1" x14ac:dyDescent="0.55000000000000004">
      <c r="A92" s="46">
        <v>1</v>
      </c>
      <c r="B92" s="47"/>
      <c r="C92" s="81"/>
      <c r="D92" s="48">
        <v>1</v>
      </c>
      <c r="E92" s="48">
        <v>1</v>
      </c>
      <c r="F92" s="137" t="s">
        <v>15</v>
      </c>
      <c r="G92" s="137" t="s">
        <v>18</v>
      </c>
      <c r="H92" s="96"/>
      <c r="I92" s="21"/>
      <c r="J92" s="21"/>
      <c r="K92" s="49" t="s">
        <v>14</v>
      </c>
      <c r="L92" s="50">
        <v>1</v>
      </c>
      <c r="M92" s="18"/>
      <c r="N92" s="54"/>
      <c r="O92" s="106">
        <v>1</v>
      </c>
      <c r="P92" s="97"/>
      <c r="Q92" s="54"/>
      <c r="R92" s="106">
        <v>80</v>
      </c>
      <c r="S92" s="24"/>
      <c r="T92" s="52" t="s">
        <v>6</v>
      </c>
      <c r="U92" s="117">
        <f>RANK(U91,($U$11,$U$21,$U$31,$U$41,$U$51,$U$61,$U$71,$U$81,$U$91,$U$101,$U$111,$U$121,$U$131,$U$141,$U$151),1)</f>
        <v>4</v>
      </c>
    </row>
    <row r="93" spans="1:21" ht="26.1" customHeight="1" thickTop="1" x14ac:dyDescent="0.5">
      <c r="A93" s="53">
        <v>2</v>
      </c>
      <c r="B93" s="54"/>
      <c r="C93" s="82"/>
      <c r="D93" s="55">
        <v>1</v>
      </c>
      <c r="E93" s="55">
        <v>1</v>
      </c>
      <c r="F93" s="138"/>
      <c r="G93" s="138"/>
      <c r="H93" s="98"/>
      <c r="I93" s="21"/>
      <c r="J93" s="21"/>
      <c r="K93" s="49" t="s">
        <v>60</v>
      </c>
      <c r="L93" s="50">
        <v>1</v>
      </c>
      <c r="M93" s="18"/>
      <c r="N93" s="57"/>
      <c r="O93" s="106">
        <v>1</v>
      </c>
      <c r="P93" s="97"/>
      <c r="Q93" s="57"/>
      <c r="R93" s="106">
        <v>80</v>
      </c>
      <c r="S93" s="24"/>
      <c r="T93" s="24"/>
      <c r="U93" s="56"/>
    </row>
    <row r="94" spans="1:21" ht="26.1" customHeight="1" thickBot="1" x14ac:dyDescent="0.55000000000000004">
      <c r="A94" s="53">
        <v>3</v>
      </c>
      <c r="B94" s="57"/>
      <c r="C94" s="83"/>
      <c r="D94" s="55">
        <v>1</v>
      </c>
      <c r="E94" s="55">
        <v>1</v>
      </c>
      <c r="F94" s="138"/>
      <c r="G94" s="138"/>
      <c r="H94" s="98"/>
      <c r="I94" s="21"/>
      <c r="J94" s="21"/>
      <c r="K94" s="58" t="s">
        <v>61</v>
      </c>
      <c r="L94" s="59">
        <v>1</v>
      </c>
      <c r="M94" s="18"/>
      <c r="N94" s="57"/>
      <c r="O94" s="106">
        <v>1</v>
      </c>
      <c r="P94" s="97"/>
      <c r="Q94" s="57"/>
      <c r="R94" s="106">
        <v>80</v>
      </c>
      <c r="S94" s="24"/>
      <c r="T94" s="24"/>
      <c r="U94" s="56"/>
    </row>
    <row r="95" spans="1:21" ht="26.1" customHeight="1" thickTop="1" thickBot="1" x14ac:dyDescent="0.55000000000000004">
      <c r="A95" s="53">
        <v>4</v>
      </c>
      <c r="B95" s="57"/>
      <c r="C95" s="83"/>
      <c r="D95" s="55">
        <v>1</v>
      </c>
      <c r="E95" s="55">
        <v>1</v>
      </c>
      <c r="F95" s="138"/>
      <c r="G95" s="138"/>
      <c r="H95" s="98"/>
      <c r="I95" s="21"/>
      <c r="J95" s="21"/>
      <c r="K95" s="26" t="s">
        <v>0</v>
      </c>
      <c r="L95" s="103">
        <f>L91+L92+(L93+L94)/2</f>
        <v>3</v>
      </c>
      <c r="M95" s="18"/>
      <c r="N95" s="63"/>
      <c r="O95" s="107">
        <v>1</v>
      </c>
      <c r="P95" s="61"/>
      <c r="Q95" s="63"/>
      <c r="R95" s="107">
        <v>80</v>
      </c>
      <c r="S95" s="24"/>
      <c r="T95" s="24"/>
      <c r="U95" s="56"/>
    </row>
    <row r="96" spans="1:21" ht="26.1" customHeight="1" thickTop="1" thickBot="1" x14ac:dyDescent="0.55000000000000004">
      <c r="A96" s="62">
        <v>5</v>
      </c>
      <c r="B96" s="63"/>
      <c r="C96" s="84"/>
      <c r="D96" s="64">
        <v>1</v>
      </c>
      <c r="E96" s="64">
        <v>1</v>
      </c>
      <c r="F96" s="139"/>
      <c r="G96" s="139"/>
      <c r="H96" s="99"/>
      <c r="I96" s="21"/>
      <c r="J96" s="21"/>
      <c r="K96" s="21"/>
      <c r="L96" s="21"/>
      <c r="M96" s="21"/>
      <c r="N96" s="65" t="s">
        <v>23</v>
      </c>
      <c r="O96" s="108">
        <f>LARGE((O91:O95),1)+LARGE((O91:O95),2)+LARGE((O91:O95),3)+LARGE((O91:O95),4)</f>
        <v>4</v>
      </c>
      <c r="P96" s="24"/>
      <c r="Q96" s="65" t="s">
        <v>23</v>
      </c>
      <c r="R96" s="108">
        <f>SMALL((R91:R95),1)+SMALL((R91:R95),2)+SMALL((R91:R95),3)+SMALL((R91:R95),4)</f>
        <v>320</v>
      </c>
      <c r="S96" s="24"/>
      <c r="T96" s="24"/>
      <c r="U96" s="56"/>
    </row>
    <row r="97" spans="1:21" ht="26.1" customHeight="1" thickTop="1" thickBot="1" x14ac:dyDescent="0.55000000000000004">
      <c r="A97" s="66"/>
      <c r="B97" s="67" t="s">
        <v>5</v>
      </c>
      <c r="C97" s="86"/>
      <c r="D97" s="68">
        <f>LARGE((D92:D96),1)+LARGE((D92:D96),2)+LARGE((D92:D96),3)+LARGE((D92:D96),4)</f>
        <v>4</v>
      </c>
      <c r="E97" s="68">
        <f>LARGE((E92:E96),1)+LARGE((E92:E96),2)+LARGE((E92:E96),3)+LARGE((E92:E96),4)</f>
        <v>4</v>
      </c>
      <c r="F97" s="69">
        <f>L95</f>
        <v>3</v>
      </c>
      <c r="G97" s="70">
        <f>U97</f>
        <v>12</v>
      </c>
      <c r="H97" s="100"/>
      <c r="I97" s="21"/>
      <c r="J97" s="21"/>
      <c r="K97" s="21"/>
      <c r="L97" s="21"/>
      <c r="M97" s="21"/>
      <c r="N97" s="71" t="s">
        <v>6</v>
      </c>
      <c r="O97" s="123">
        <f>RANK(O96,($O$16,$O$26,$O$36,$O$46,$O$56,$O$66,$O$76,$O$86,$O$96,$O$106,$O$116,$O$126,$O$136,$O$146,$O$156),0)</f>
        <v>4</v>
      </c>
      <c r="P97" s="72"/>
      <c r="Q97" s="71" t="s">
        <v>6</v>
      </c>
      <c r="R97" s="111">
        <f>RANK(R96,($R$16,$R$26,$R$36,$R$46,$R$56,$R$66,$R$76,$R$86,$R$96,$R$106,$R$116,$R$126,$R$136,$R$146,$R$156),1)</f>
        <v>4</v>
      </c>
      <c r="S97" s="72"/>
      <c r="T97" s="26" t="s">
        <v>25</v>
      </c>
      <c r="U97" s="113">
        <f>O97+R97+U92</f>
        <v>12</v>
      </c>
    </row>
    <row r="98" spans="1:21" ht="26.1" customHeight="1" thickTop="1" thickBot="1" x14ac:dyDescent="0.55000000000000004">
      <c r="A98" s="60"/>
      <c r="B98" s="73" t="s">
        <v>19</v>
      </c>
      <c r="C98" s="87"/>
      <c r="D98" s="125">
        <f>RANK(D97,($D$17,$D$27,$D$37,$D$47,$D$57,$D$67,$D$77,$D$87,$D$97,$D$107,$D$117,$D$127,$D$137,$D$147,D$157),0)</f>
        <v>4</v>
      </c>
      <c r="E98" s="125">
        <f>RANK(E97,($E$17,$E$27,$E$37,$E$47,$E$57,$E$67,$E$77,$E$87,$E$97,$E$107,$E$117,$E$127,$E$137,$E$147,$E$157),0)</f>
        <v>4</v>
      </c>
      <c r="F98" s="74">
        <f>RANK(F97,($F$17,$F$27,$F$37,$F$47,$F$57,$F$67,$F$77,$F$87,$F$97,$F$107,$F$117,$F$127,$F$137,$F$147,$F$157),0)</f>
        <v>4</v>
      </c>
      <c r="G98" s="125">
        <f>RANK(G97,($U$17,$U$27,$U$37,$U$47,$U$57,$U$67,$U$77,$U$87,$U$97,$U$107,$U$117,$U$127,$U$137,$U$147,$U$157),1)</f>
        <v>4</v>
      </c>
      <c r="H98" s="75">
        <f>SUM(D98+E98+F98+G98)</f>
        <v>16</v>
      </c>
      <c r="I98" s="102">
        <f>RANK(H98,($H$18,$H$28,$H$38,$H$48,$H$58,$H$68,$H$78,$H$88,$H$98,$H$108,$H$118,$H$128,$H$138,$H$148,$H$158),1)</f>
        <v>4</v>
      </c>
      <c r="J98" s="88"/>
      <c r="K98" s="21"/>
      <c r="L98" s="21"/>
      <c r="M98" s="21"/>
      <c r="N98" s="21"/>
      <c r="O98" s="19"/>
      <c r="P98" s="21"/>
      <c r="Q98" s="21"/>
      <c r="R98" s="19"/>
      <c r="S98" s="21"/>
      <c r="T98" s="21"/>
      <c r="U98" s="21"/>
    </row>
    <row r="99" spans="1:21" ht="26.1" customHeight="1" thickTop="1" thickBot="1" x14ac:dyDescent="0.3"/>
    <row r="100" spans="1:21" ht="26.1" customHeight="1" thickTop="1" thickBot="1" x14ac:dyDescent="0.55000000000000004">
      <c r="A100" s="26"/>
      <c r="B100" s="27" t="s">
        <v>41</v>
      </c>
      <c r="C100" s="78"/>
      <c r="D100" s="28"/>
      <c r="E100" s="28"/>
      <c r="F100" s="28"/>
      <c r="G100" s="29"/>
      <c r="H100" s="30"/>
      <c r="I100" s="31"/>
      <c r="J100" s="31"/>
      <c r="K100" s="91" t="s">
        <v>24</v>
      </c>
      <c r="L100" s="32"/>
      <c r="M100" s="31"/>
      <c r="N100" s="92" t="s">
        <v>16</v>
      </c>
      <c r="O100" s="104"/>
      <c r="P100" s="93"/>
      <c r="Q100" s="94" t="s">
        <v>20</v>
      </c>
      <c r="R100" s="104"/>
      <c r="S100" s="33"/>
      <c r="T100" s="34" t="s">
        <v>21</v>
      </c>
      <c r="U100" s="35"/>
    </row>
    <row r="101" spans="1:21" ht="26.1" customHeight="1" thickTop="1" thickBot="1" x14ac:dyDescent="0.55000000000000004">
      <c r="A101" s="36"/>
      <c r="B101" s="37" t="s">
        <v>7</v>
      </c>
      <c r="C101" s="79" t="s">
        <v>8</v>
      </c>
      <c r="D101" s="38" t="s">
        <v>11</v>
      </c>
      <c r="E101" s="38" t="s">
        <v>12</v>
      </c>
      <c r="F101" s="39" t="s">
        <v>15</v>
      </c>
      <c r="G101" s="40" t="s">
        <v>17</v>
      </c>
      <c r="H101" s="41" t="s">
        <v>5</v>
      </c>
      <c r="I101" s="21"/>
      <c r="J101" s="21"/>
      <c r="K101" s="42" t="s">
        <v>13</v>
      </c>
      <c r="L101" s="43">
        <v>1</v>
      </c>
      <c r="M101" s="18"/>
      <c r="N101" s="44"/>
      <c r="O101" s="105">
        <v>1</v>
      </c>
      <c r="P101" s="97"/>
      <c r="Q101" s="44"/>
      <c r="R101" s="105">
        <v>80</v>
      </c>
      <c r="S101" s="24"/>
      <c r="T101" s="42" t="s">
        <v>22</v>
      </c>
      <c r="U101" s="45">
        <v>600</v>
      </c>
    </row>
    <row r="102" spans="1:21" ht="26.1" customHeight="1" thickBot="1" x14ac:dyDescent="0.55000000000000004">
      <c r="A102" s="46">
        <v>1</v>
      </c>
      <c r="B102" s="47"/>
      <c r="C102" s="81"/>
      <c r="D102" s="48">
        <v>1</v>
      </c>
      <c r="E102" s="48">
        <v>1</v>
      </c>
      <c r="F102" s="137" t="s">
        <v>15</v>
      </c>
      <c r="G102" s="137" t="s">
        <v>18</v>
      </c>
      <c r="H102" s="96"/>
      <c r="I102" s="21"/>
      <c r="J102" s="21"/>
      <c r="K102" s="49" t="s">
        <v>14</v>
      </c>
      <c r="L102" s="50">
        <v>1</v>
      </c>
      <c r="M102" s="18"/>
      <c r="N102" s="51"/>
      <c r="O102" s="106">
        <v>1</v>
      </c>
      <c r="P102" s="97"/>
      <c r="Q102" s="51"/>
      <c r="R102" s="106">
        <v>80</v>
      </c>
      <c r="S102" s="24"/>
      <c r="T102" s="52" t="s">
        <v>6</v>
      </c>
      <c r="U102" s="117">
        <f>RANK(U101,($U$11,$U$21,$U$31,$U$41,$U$51,$U$61,$U$71,$U$81,$U$91,$U$101,$U$111,$U$121,$U$131,$U$141,$U$151),1)</f>
        <v>4</v>
      </c>
    </row>
    <row r="103" spans="1:21" ht="26.1" customHeight="1" thickTop="1" x14ac:dyDescent="0.5">
      <c r="A103" s="53">
        <v>2</v>
      </c>
      <c r="B103" s="54"/>
      <c r="C103" s="82"/>
      <c r="D103" s="55">
        <v>1</v>
      </c>
      <c r="E103" s="55">
        <v>1</v>
      </c>
      <c r="F103" s="138"/>
      <c r="G103" s="138"/>
      <c r="H103" s="98"/>
      <c r="I103" s="21"/>
      <c r="J103" s="21"/>
      <c r="K103" s="49" t="s">
        <v>60</v>
      </c>
      <c r="L103" s="50">
        <v>1</v>
      </c>
      <c r="M103" s="18"/>
      <c r="N103" s="51"/>
      <c r="O103" s="106">
        <v>1</v>
      </c>
      <c r="P103" s="97"/>
      <c r="Q103" s="51"/>
      <c r="R103" s="106">
        <v>80</v>
      </c>
      <c r="S103" s="24"/>
      <c r="T103" s="24"/>
      <c r="U103" s="56"/>
    </row>
    <row r="104" spans="1:21" ht="26.1" customHeight="1" thickBot="1" x14ac:dyDescent="0.55000000000000004">
      <c r="A104" s="53">
        <v>3</v>
      </c>
      <c r="B104" s="57"/>
      <c r="C104" s="83"/>
      <c r="D104" s="55">
        <v>1</v>
      </c>
      <c r="E104" s="55">
        <v>1</v>
      </c>
      <c r="F104" s="138"/>
      <c r="G104" s="138"/>
      <c r="H104" s="98"/>
      <c r="I104" s="21"/>
      <c r="J104" s="21"/>
      <c r="K104" s="58" t="s">
        <v>61</v>
      </c>
      <c r="L104" s="59">
        <v>1</v>
      </c>
      <c r="M104" s="18"/>
      <c r="N104" s="51"/>
      <c r="O104" s="106">
        <v>1</v>
      </c>
      <c r="P104" s="97"/>
      <c r="Q104" s="51"/>
      <c r="R104" s="106">
        <v>80</v>
      </c>
      <c r="S104" s="24"/>
      <c r="T104" s="24"/>
      <c r="U104" s="56"/>
    </row>
    <row r="105" spans="1:21" ht="26.1" customHeight="1" thickTop="1" thickBot="1" x14ac:dyDescent="0.55000000000000004">
      <c r="A105" s="53">
        <v>4</v>
      </c>
      <c r="B105" s="57"/>
      <c r="C105" s="83"/>
      <c r="D105" s="55">
        <v>1</v>
      </c>
      <c r="E105" s="55">
        <v>1</v>
      </c>
      <c r="F105" s="138"/>
      <c r="G105" s="138"/>
      <c r="H105" s="98"/>
      <c r="I105" s="21"/>
      <c r="J105" s="21"/>
      <c r="K105" s="26" t="s">
        <v>0</v>
      </c>
      <c r="L105" s="103">
        <f>L101+L102+(L103+L104)/2</f>
        <v>3</v>
      </c>
      <c r="M105" s="18"/>
      <c r="N105" s="58"/>
      <c r="O105" s="107">
        <v>1</v>
      </c>
      <c r="P105" s="61"/>
      <c r="Q105" s="58"/>
      <c r="R105" s="107">
        <v>80</v>
      </c>
      <c r="S105" s="24"/>
      <c r="T105" s="24"/>
      <c r="U105" s="56"/>
    </row>
    <row r="106" spans="1:21" ht="26.1" customHeight="1" thickTop="1" thickBot="1" x14ac:dyDescent="0.55000000000000004">
      <c r="A106" s="62">
        <v>5</v>
      </c>
      <c r="B106" s="63"/>
      <c r="C106" s="84"/>
      <c r="D106" s="64">
        <v>1</v>
      </c>
      <c r="E106" s="64">
        <v>1</v>
      </c>
      <c r="F106" s="139"/>
      <c r="G106" s="139"/>
      <c r="H106" s="99"/>
      <c r="I106" s="21"/>
      <c r="J106" s="21"/>
      <c r="K106" s="21"/>
      <c r="L106" s="21"/>
      <c r="M106" s="21"/>
      <c r="N106" s="65" t="s">
        <v>23</v>
      </c>
      <c r="O106" s="108">
        <f>LARGE((O101:O105),1)+LARGE((O101:O105),2)+LARGE((O101:O105),3)+LARGE((O101:O105),4)</f>
        <v>4</v>
      </c>
      <c r="P106" s="24"/>
      <c r="Q106" s="65" t="s">
        <v>23</v>
      </c>
      <c r="R106" s="108">
        <f>SMALL((R101:R105),1)+SMALL((R101:R105),2)+SMALL((R101:R105),3)+SMALL((R101:R105),4)</f>
        <v>320</v>
      </c>
      <c r="S106" s="24"/>
      <c r="T106" s="24"/>
      <c r="U106" s="56"/>
    </row>
    <row r="107" spans="1:21" ht="26.1" customHeight="1" thickTop="1" thickBot="1" x14ac:dyDescent="0.55000000000000004">
      <c r="A107" s="66"/>
      <c r="B107" s="67" t="s">
        <v>5</v>
      </c>
      <c r="C107" s="86"/>
      <c r="D107" s="68">
        <f>LARGE((D102:D106),1)+LARGE((D102:D106),2)+LARGE((D102:D106),3)+LARGE((D102:D106),4)</f>
        <v>4</v>
      </c>
      <c r="E107" s="68">
        <f>LARGE((E102:E106),1)+LARGE((E102:E106),2)+LARGE((E102:E106),3)+LARGE((E102:E106),4)</f>
        <v>4</v>
      </c>
      <c r="F107" s="69">
        <f>L105</f>
        <v>3</v>
      </c>
      <c r="G107" s="70">
        <f>U107</f>
        <v>12</v>
      </c>
      <c r="H107" s="100"/>
      <c r="I107" s="21"/>
      <c r="J107" s="21"/>
      <c r="K107" s="21"/>
      <c r="L107" s="21"/>
      <c r="M107" s="21"/>
      <c r="N107" s="71" t="s">
        <v>6</v>
      </c>
      <c r="O107" s="123">
        <f>RANK(O106,($O$16,$O$26,$O$36,$O$46,$O$56,$O$66,$O$76,$O$86,$O$96,$O$106,$O$116,$O$126,$O$136,$O$146,$O$156),0)</f>
        <v>4</v>
      </c>
      <c r="P107" s="72"/>
      <c r="Q107" s="71" t="s">
        <v>6</v>
      </c>
      <c r="R107" s="111">
        <f>RANK(R106,($R$16,$R$26,$R$36,$R$46,$R$56,$R$66,$R$76,$R$86,$R$96,$R$106,$R$116,$R$126,$R$136,$R$146,$R$156),1)</f>
        <v>4</v>
      </c>
      <c r="S107" s="72"/>
      <c r="T107" s="26" t="s">
        <v>25</v>
      </c>
      <c r="U107" s="113">
        <f>O107+R107+U102</f>
        <v>12</v>
      </c>
    </row>
    <row r="108" spans="1:21" ht="26.1" customHeight="1" thickTop="1" thickBot="1" x14ac:dyDescent="0.55000000000000004">
      <c r="A108" s="60"/>
      <c r="B108" s="73" t="s">
        <v>19</v>
      </c>
      <c r="C108" s="87"/>
      <c r="D108" s="125">
        <f>RANK(D107,($D$17,$D$27,$D$37,$D$47,$D$57,$D$67,$D$77,$D$87,$D$97,$D$107,$D$117,$D$127,$D$137,$D$147,D$157),0)</f>
        <v>4</v>
      </c>
      <c r="E108" s="125">
        <f>RANK(E107,($E$17,$E$27,$E$37,$E$47,$E$57,$E$67,$E$77,$E$87,$E$97,$E$107,$E$117,$E$127,$E$137,$E$147,$E$157),0)</f>
        <v>4</v>
      </c>
      <c r="F108" s="74">
        <f>RANK(F107,($F$17,$F$27,$F$37,$F$47,$F$57,$F$67,$F$77,$F$87,$F$97,$F$107,$F$117,$F$127,$F$137,$F$147,$F$157),0)</f>
        <v>4</v>
      </c>
      <c r="G108" s="125">
        <f>RANK(G107,($U$17,$U$27,$U$37,$U$47,$U$57,$U$67,$U$77,$U$87,$U$97,$U$107,$U$117,$U$127,$U$137,$U$147,$U$157),1)</f>
        <v>4</v>
      </c>
      <c r="H108" s="75">
        <f>SUM(D108+E108+F108+G108)</f>
        <v>16</v>
      </c>
      <c r="I108" s="102">
        <f>RANK(H108,($H$18,$H$28,$H$38,$H$48,$H$58,$H$68,$H$78,$H$88,$H$98,$H$108,$H$118,$H$128,$H$138,$H$148,$H$158),1)</f>
        <v>4</v>
      </c>
      <c r="J108" s="88"/>
      <c r="K108" s="21"/>
      <c r="L108" s="21"/>
      <c r="M108" s="21"/>
      <c r="N108" s="21"/>
      <c r="O108" s="19"/>
      <c r="P108" s="21"/>
      <c r="Q108" s="21"/>
      <c r="R108" s="19"/>
      <c r="S108" s="21"/>
      <c r="T108" s="21"/>
      <c r="U108" s="21"/>
    </row>
    <row r="109" spans="1:21" ht="26.1" customHeight="1" thickTop="1" thickBot="1" x14ac:dyDescent="0.3"/>
    <row r="110" spans="1:21" ht="26.1" customHeight="1" thickTop="1" thickBot="1" x14ac:dyDescent="0.55000000000000004">
      <c r="A110" s="26"/>
      <c r="B110" s="27" t="s">
        <v>41</v>
      </c>
      <c r="C110" s="78"/>
      <c r="D110" s="28"/>
      <c r="E110" s="28"/>
      <c r="F110" s="28"/>
      <c r="G110" s="29"/>
      <c r="H110" s="30"/>
      <c r="I110" s="31"/>
      <c r="J110" s="31"/>
      <c r="K110" s="91" t="s">
        <v>24</v>
      </c>
      <c r="L110" s="32"/>
      <c r="M110" s="31"/>
      <c r="N110" s="92" t="s">
        <v>16</v>
      </c>
      <c r="O110" s="104"/>
      <c r="P110" s="93"/>
      <c r="Q110" s="94" t="s">
        <v>20</v>
      </c>
      <c r="R110" s="104"/>
      <c r="S110" s="33"/>
      <c r="T110" s="34" t="s">
        <v>21</v>
      </c>
      <c r="U110" s="35"/>
    </row>
    <row r="111" spans="1:21" ht="26.1" customHeight="1" thickTop="1" thickBot="1" x14ac:dyDescent="0.55000000000000004">
      <c r="A111" s="36"/>
      <c r="B111" s="37" t="s">
        <v>7</v>
      </c>
      <c r="C111" s="79" t="s">
        <v>8</v>
      </c>
      <c r="D111" s="38" t="s">
        <v>11</v>
      </c>
      <c r="E111" s="38" t="s">
        <v>12</v>
      </c>
      <c r="F111" s="39" t="s">
        <v>15</v>
      </c>
      <c r="G111" s="40" t="s">
        <v>17</v>
      </c>
      <c r="H111" s="41" t="s">
        <v>5</v>
      </c>
      <c r="I111" s="21"/>
      <c r="J111" s="21"/>
      <c r="K111" s="42" t="s">
        <v>13</v>
      </c>
      <c r="L111" s="43">
        <v>1</v>
      </c>
      <c r="M111" s="18"/>
      <c r="N111" s="44"/>
      <c r="O111" s="105">
        <v>1</v>
      </c>
      <c r="P111" s="97"/>
      <c r="Q111" s="44"/>
      <c r="R111" s="105">
        <v>80</v>
      </c>
      <c r="S111" s="24"/>
      <c r="T111" s="42" t="s">
        <v>22</v>
      </c>
      <c r="U111" s="45">
        <v>600</v>
      </c>
    </row>
    <row r="112" spans="1:21" ht="26.1" customHeight="1" thickBot="1" x14ac:dyDescent="0.55000000000000004">
      <c r="A112" s="46">
        <v>1</v>
      </c>
      <c r="B112" s="47"/>
      <c r="C112" s="81"/>
      <c r="D112" s="48">
        <v>1</v>
      </c>
      <c r="E112" s="48">
        <v>1</v>
      </c>
      <c r="F112" s="137" t="s">
        <v>15</v>
      </c>
      <c r="G112" s="137" t="s">
        <v>18</v>
      </c>
      <c r="H112" s="96"/>
      <c r="I112" s="21"/>
      <c r="J112" s="21"/>
      <c r="K112" s="49" t="s">
        <v>14</v>
      </c>
      <c r="L112" s="50">
        <v>1</v>
      </c>
      <c r="M112" s="18"/>
      <c r="N112" s="51"/>
      <c r="O112" s="106">
        <v>1</v>
      </c>
      <c r="P112" s="97"/>
      <c r="Q112" s="51"/>
      <c r="R112" s="106">
        <v>80</v>
      </c>
      <c r="S112" s="24"/>
      <c r="T112" s="52" t="s">
        <v>6</v>
      </c>
      <c r="U112" s="117">
        <f>RANK(U111,($U$11,$U$21,$U$31,$U$41,$U$51,$U$61,$U$71,$U$81,$U$91,$U$101,$U$111,$U$121,$U$131,$U$141,$U$151),1)</f>
        <v>4</v>
      </c>
    </row>
    <row r="113" spans="1:21" ht="26.1" customHeight="1" thickTop="1" x14ac:dyDescent="0.5">
      <c r="A113" s="53">
        <v>2</v>
      </c>
      <c r="B113" s="54"/>
      <c r="C113" s="82"/>
      <c r="D113" s="55">
        <v>1</v>
      </c>
      <c r="E113" s="55">
        <v>1</v>
      </c>
      <c r="F113" s="138"/>
      <c r="G113" s="138"/>
      <c r="H113" s="98"/>
      <c r="I113" s="21"/>
      <c r="J113" s="21"/>
      <c r="K113" s="49" t="s">
        <v>60</v>
      </c>
      <c r="L113" s="50">
        <v>1</v>
      </c>
      <c r="M113" s="18"/>
      <c r="N113" s="51"/>
      <c r="O113" s="106">
        <v>1</v>
      </c>
      <c r="P113" s="97"/>
      <c r="Q113" s="51"/>
      <c r="R113" s="106">
        <v>80</v>
      </c>
      <c r="S113" s="24"/>
      <c r="T113" s="24"/>
      <c r="U113" s="56"/>
    </row>
    <row r="114" spans="1:21" ht="26.1" customHeight="1" thickBot="1" x14ac:dyDescent="0.55000000000000004">
      <c r="A114" s="53">
        <v>3</v>
      </c>
      <c r="B114" s="57"/>
      <c r="C114" s="83"/>
      <c r="D114" s="55">
        <v>1</v>
      </c>
      <c r="E114" s="55">
        <v>1</v>
      </c>
      <c r="F114" s="138"/>
      <c r="G114" s="138"/>
      <c r="H114" s="98"/>
      <c r="I114" s="21"/>
      <c r="J114" s="21"/>
      <c r="K114" s="58" t="s">
        <v>61</v>
      </c>
      <c r="L114" s="59">
        <v>1</v>
      </c>
      <c r="M114" s="18"/>
      <c r="N114" s="51"/>
      <c r="O114" s="106">
        <v>1</v>
      </c>
      <c r="P114" s="97"/>
      <c r="Q114" s="51"/>
      <c r="R114" s="106">
        <v>80</v>
      </c>
      <c r="S114" s="24"/>
      <c r="T114" s="24"/>
      <c r="U114" s="56"/>
    </row>
    <row r="115" spans="1:21" ht="26.1" customHeight="1" thickTop="1" thickBot="1" x14ac:dyDescent="0.55000000000000004">
      <c r="A115" s="53">
        <v>4</v>
      </c>
      <c r="B115" s="57"/>
      <c r="C115" s="83"/>
      <c r="D115" s="55">
        <v>1</v>
      </c>
      <c r="E115" s="55">
        <v>1</v>
      </c>
      <c r="F115" s="138"/>
      <c r="G115" s="138"/>
      <c r="H115" s="98"/>
      <c r="I115" s="21"/>
      <c r="J115" s="21"/>
      <c r="K115" s="26" t="s">
        <v>0</v>
      </c>
      <c r="L115" s="103">
        <f>L111+L112+(L113+L114)/2</f>
        <v>3</v>
      </c>
      <c r="M115" s="18"/>
      <c r="N115" s="58"/>
      <c r="O115" s="107">
        <v>1</v>
      </c>
      <c r="P115" s="61"/>
      <c r="Q115" s="58"/>
      <c r="R115" s="107">
        <v>80</v>
      </c>
      <c r="S115" s="24"/>
      <c r="T115" s="24"/>
      <c r="U115" s="56"/>
    </row>
    <row r="116" spans="1:21" ht="26.1" customHeight="1" thickTop="1" thickBot="1" x14ac:dyDescent="0.55000000000000004">
      <c r="A116" s="62">
        <v>5</v>
      </c>
      <c r="B116" s="63"/>
      <c r="C116" s="84"/>
      <c r="D116" s="64">
        <v>1</v>
      </c>
      <c r="E116" s="64">
        <v>1</v>
      </c>
      <c r="F116" s="139"/>
      <c r="G116" s="139"/>
      <c r="H116" s="99"/>
      <c r="I116" s="21"/>
      <c r="J116" s="21"/>
      <c r="K116" s="21"/>
      <c r="L116" s="21"/>
      <c r="M116" s="21"/>
      <c r="N116" s="65" t="s">
        <v>23</v>
      </c>
      <c r="O116" s="108">
        <f>LARGE((O111:O115),1)+LARGE((O111:O115),2)+LARGE((O111:O115),3)+LARGE((O111:O115),4)</f>
        <v>4</v>
      </c>
      <c r="P116" s="24"/>
      <c r="Q116" s="65" t="s">
        <v>23</v>
      </c>
      <c r="R116" s="108">
        <f>SMALL((R111:R115),1)+SMALL((R111:R115),2)+SMALL((R111:R115),3)+SMALL((R111:R115),4)</f>
        <v>320</v>
      </c>
      <c r="S116" s="24"/>
      <c r="T116" s="24"/>
      <c r="U116" s="56"/>
    </row>
    <row r="117" spans="1:21" ht="26.1" customHeight="1" thickTop="1" thickBot="1" x14ac:dyDescent="0.55000000000000004">
      <c r="A117" s="66"/>
      <c r="B117" s="67" t="s">
        <v>5</v>
      </c>
      <c r="C117" s="86"/>
      <c r="D117" s="68">
        <f>LARGE((D112:D116),1)+LARGE((D112:D116),2)+LARGE((D112:D116),3)+LARGE((D112:D116),4)</f>
        <v>4</v>
      </c>
      <c r="E117" s="68">
        <f>LARGE((E112:E116),1)+LARGE((E112:E116),2)+LARGE((E112:E116),3)+LARGE((E112:E116),4)</f>
        <v>4</v>
      </c>
      <c r="F117" s="69">
        <f>L115</f>
        <v>3</v>
      </c>
      <c r="G117" s="70">
        <f>U117</f>
        <v>12</v>
      </c>
      <c r="H117" s="100"/>
      <c r="I117" s="21"/>
      <c r="J117" s="21"/>
      <c r="K117" s="21"/>
      <c r="L117" s="21"/>
      <c r="M117" s="21"/>
      <c r="N117" s="71" t="s">
        <v>6</v>
      </c>
      <c r="O117" s="123">
        <f>RANK(O116,($O$16,$O$26,$O$36,$O$46,$O$56,$O$66,$O$76,$O$86,$O$96,$O$106,$O$116,$O$126,$O$136,$O$146,$O$156),0)</f>
        <v>4</v>
      </c>
      <c r="P117" s="72"/>
      <c r="Q117" s="71" t="s">
        <v>6</v>
      </c>
      <c r="R117" s="111">
        <f>RANK(R116,($R$16,$R$26,$R$36,$R$46,$R$56,$R$66,$R$76,$R$86,$R$96,$R$106,$R$116,$R$126,$R$136,$R$146,$R$156),1)</f>
        <v>4</v>
      </c>
      <c r="S117" s="72"/>
      <c r="T117" s="26" t="s">
        <v>25</v>
      </c>
      <c r="U117" s="113">
        <f>O117+R117+U112</f>
        <v>12</v>
      </c>
    </row>
    <row r="118" spans="1:21" ht="26.1" customHeight="1" thickTop="1" thickBot="1" x14ac:dyDescent="0.55000000000000004">
      <c r="A118" s="60"/>
      <c r="B118" s="73" t="s">
        <v>19</v>
      </c>
      <c r="C118" s="87"/>
      <c r="D118" s="125">
        <f>RANK(D117,($D$17,$D$27,$D$37,$D$47,$D$57,$D$67,$D$77,$D$87,$D$97,$D$107,$D$117,$D$127,$D$137,$D$147,D$157),0)</f>
        <v>4</v>
      </c>
      <c r="E118" s="125">
        <f>RANK(E117,($E$17,$E$27,$E$37,$E$47,$E$57,$E$67,$E$77,$E$87,$E$97,$E$107,$E$117,$E$127,$E$137,$E$147,$E$157),0)</f>
        <v>4</v>
      </c>
      <c r="F118" s="74">
        <f>RANK(F117,($F$17,$F$27,$F$37,$F$47,$F$57,$F$67,$F$77,$F$87,$F$97,$F$107,$F$117,$F$127,$F$137,$F$147,$F$157),0)</f>
        <v>4</v>
      </c>
      <c r="G118" s="125">
        <f>RANK(G117,($U$17,$U$27,$U$37,$U$47,$U$57,$U$67,$U$77,$U$87,$U$97,$U$107,$U$117,$U$127,$U$137,$U$147,$U$157),1)</f>
        <v>4</v>
      </c>
      <c r="H118" s="75">
        <f>SUM(D118+E118+F118+G118)</f>
        <v>16</v>
      </c>
      <c r="I118" s="102">
        <f>RANK(H118,($H$18,$H$28,$H$38,$H$48,$H$58,$H$68,$H$78,$H$88,$H$98,$H$108,$H$118,$H$128,$H$138,$H$148,$H$158),1)</f>
        <v>4</v>
      </c>
      <c r="J118" s="88"/>
      <c r="K118" s="21"/>
      <c r="L118" s="21"/>
      <c r="M118" s="21"/>
      <c r="N118" s="21"/>
      <c r="O118" s="19"/>
      <c r="P118" s="21"/>
      <c r="Q118" s="21"/>
      <c r="R118" s="19"/>
      <c r="S118" s="21"/>
      <c r="T118" s="21"/>
      <c r="U118" s="21"/>
    </row>
    <row r="119" spans="1:21" ht="26.1" customHeight="1" thickTop="1" thickBot="1" x14ac:dyDescent="0.3"/>
    <row r="120" spans="1:21" ht="26.1" customHeight="1" thickTop="1" thickBot="1" x14ac:dyDescent="0.55000000000000004">
      <c r="A120" s="26"/>
      <c r="B120" s="27" t="s">
        <v>39</v>
      </c>
      <c r="C120" s="78"/>
      <c r="D120" s="28"/>
      <c r="E120" s="28"/>
      <c r="F120" s="28"/>
      <c r="G120" s="29"/>
      <c r="H120" s="30"/>
      <c r="I120" s="31"/>
      <c r="J120" s="31"/>
      <c r="K120" s="91" t="s">
        <v>24</v>
      </c>
      <c r="L120" s="32"/>
      <c r="M120" s="31"/>
      <c r="N120" s="92" t="s">
        <v>16</v>
      </c>
      <c r="O120" s="104"/>
      <c r="P120" s="93"/>
      <c r="Q120" s="94" t="s">
        <v>20</v>
      </c>
      <c r="R120" s="104"/>
      <c r="S120" s="33"/>
      <c r="T120" s="34" t="s">
        <v>21</v>
      </c>
      <c r="U120" s="35"/>
    </row>
    <row r="121" spans="1:21" ht="26.1" customHeight="1" thickTop="1" thickBot="1" x14ac:dyDescent="0.55000000000000004">
      <c r="A121" s="36"/>
      <c r="B121" s="37" t="s">
        <v>7</v>
      </c>
      <c r="C121" s="79" t="s">
        <v>8</v>
      </c>
      <c r="D121" s="38" t="s">
        <v>11</v>
      </c>
      <c r="E121" s="38" t="s">
        <v>12</v>
      </c>
      <c r="F121" s="39" t="s">
        <v>15</v>
      </c>
      <c r="G121" s="40" t="s">
        <v>17</v>
      </c>
      <c r="H121" s="41" t="s">
        <v>5</v>
      </c>
      <c r="I121" s="21"/>
      <c r="J121" s="21"/>
      <c r="K121" s="42" t="s">
        <v>13</v>
      </c>
      <c r="L121" s="43">
        <v>1</v>
      </c>
      <c r="M121" s="18"/>
      <c r="N121" s="44"/>
      <c r="O121" s="105">
        <v>1</v>
      </c>
      <c r="P121" s="97"/>
      <c r="Q121" s="44"/>
      <c r="R121" s="105">
        <v>80</v>
      </c>
      <c r="S121" s="24"/>
      <c r="T121" s="42" t="s">
        <v>22</v>
      </c>
      <c r="U121" s="45">
        <v>600</v>
      </c>
    </row>
    <row r="122" spans="1:21" ht="26.1" customHeight="1" thickBot="1" x14ac:dyDescent="0.55000000000000004">
      <c r="A122" s="46">
        <v>1</v>
      </c>
      <c r="B122" s="47"/>
      <c r="C122" s="81"/>
      <c r="D122" s="48">
        <v>1</v>
      </c>
      <c r="E122" s="48">
        <v>1</v>
      </c>
      <c r="F122" s="137" t="s">
        <v>15</v>
      </c>
      <c r="G122" s="137" t="s">
        <v>18</v>
      </c>
      <c r="H122" s="96"/>
      <c r="I122" s="21"/>
      <c r="J122" s="21"/>
      <c r="K122" s="49" t="s">
        <v>14</v>
      </c>
      <c r="L122" s="50">
        <v>1</v>
      </c>
      <c r="M122" s="18"/>
      <c r="N122" s="51"/>
      <c r="O122" s="106">
        <v>1</v>
      </c>
      <c r="P122" s="97"/>
      <c r="Q122" s="51"/>
      <c r="R122" s="106">
        <v>80</v>
      </c>
      <c r="S122" s="24"/>
      <c r="T122" s="52" t="s">
        <v>6</v>
      </c>
      <c r="U122" s="117">
        <f>RANK(U121,($U$11,$U$21,$U$31,$U$41,$U$51,$U$61,$U$71,$U$81,$U$91,$U$101,$U$111,$U$121,$U$131,$U$141,$U$151),1)</f>
        <v>4</v>
      </c>
    </row>
    <row r="123" spans="1:21" ht="26.1" customHeight="1" thickTop="1" x14ac:dyDescent="0.5">
      <c r="A123" s="53">
        <v>2</v>
      </c>
      <c r="B123" s="54"/>
      <c r="C123" s="82"/>
      <c r="D123" s="55">
        <v>1</v>
      </c>
      <c r="E123" s="55">
        <v>1</v>
      </c>
      <c r="F123" s="138"/>
      <c r="G123" s="138"/>
      <c r="H123" s="98"/>
      <c r="I123" s="21"/>
      <c r="J123" s="21"/>
      <c r="K123" s="49" t="s">
        <v>60</v>
      </c>
      <c r="L123" s="50">
        <v>1</v>
      </c>
      <c r="M123" s="18"/>
      <c r="N123" s="51"/>
      <c r="O123" s="106">
        <v>1</v>
      </c>
      <c r="P123" s="97"/>
      <c r="Q123" s="51"/>
      <c r="R123" s="106">
        <v>80</v>
      </c>
      <c r="S123" s="24"/>
      <c r="T123" s="24"/>
      <c r="U123" s="56"/>
    </row>
    <row r="124" spans="1:21" ht="26.1" customHeight="1" thickBot="1" x14ac:dyDescent="0.55000000000000004">
      <c r="A124" s="53">
        <v>3</v>
      </c>
      <c r="B124" s="57"/>
      <c r="C124" s="83"/>
      <c r="D124" s="55">
        <v>1</v>
      </c>
      <c r="E124" s="55">
        <v>1</v>
      </c>
      <c r="F124" s="138"/>
      <c r="G124" s="138"/>
      <c r="H124" s="98"/>
      <c r="I124" s="21"/>
      <c r="J124" s="21"/>
      <c r="K124" s="58" t="s">
        <v>61</v>
      </c>
      <c r="L124" s="59">
        <v>1</v>
      </c>
      <c r="M124" s="18"/>
      <c r="N124" s="51"/>
      <c r="O124" s="106">
        <v>1</v>
      </c>
      <c r="P124" s="97"/>
      <c r="Q124" s="51"/>
      <c r="R124" s="106">
        <v>80</v>
      </c>
      <c r="S124" s="24"/>
      <c r="T124" s="24"/>
      <c r="U124" s="56"/>
    </row>
    <row r="125" spans="1:21" ht="26.1" customHeight="1" thickTop="1" thickBot="1" x14ac:dyDescent="0.55000000000000004">
      <c r="A125" s="53">
        <v>4</v>
      </c>
      <c r="B125" s="57"/>
      <c r="C125" s="83"/>
      <c r="D125" s="55">
        <v>1</v>
      </c>
      <c r="E125" s="55">
        <v>1</v>
      </c>
      <c r="F125" s="138"/>
      <c r="G125" s="138"/>
      <c r="H125" s="98"/>
      <c r="I125" s="21"/>
      <c r="J125" s="21"/>
      <c r="K125" s="26" t="s">
        <v>0</v>
      </c>
      <c r="L125" s="118">
        <f>L121+L122+(L123+L124)/2</f>
        <v>3</v>
      </c>
      <c r="M125" s="18"/>
      <c r="N125" s="58"/>
      <c r="O125" s="107">
        <v>1</v>
      </c>
      <c r="P125" s="61"/>
      <c r="Q125" s="58"/>
      <c r="R125" s="107">
        <v>80</v>
      </c>
      <c r="S125" s="24"/>
      <c r="T125" s="24"/>
      <c r="U125" s="56"/>
    </row>
    <row r="126" spans="1:21" ht="26.1" customHeight="1" thickTop="1" thickBot="1" x14ac:dyDescent="0.55000000000000004">
      <c r="A126" s="62">
        <v>5</v>
      </c>
      <c r="B126" s="63"/>
      <c r="C126" s="84"/>
      <c r="D126" s="64">
        <v>1</v>
      </c>
      <c r="E126" s="64">
        <v>1</v>
      </c>
      <c r="F126" s="139"/>
      <c r="G126" s="139"/>
      <c r="H126" s="99"/>
      <c r="I126" s="21"/>
      <c r="J126" s="21"/>
      <c r="K126" s="21"/>
      <c r="L126" s="21"/>
      <c r="M126" s="21"/>
      <c r="N126" s="65" t="s">
        <v>23</v>
      </c>
      <c r="O126" s="119">
        <f>LARGE((O121:O125),1)+LARGE((O121:O125),2)+LARGE((O121:O125),3)+LARGE((O121:O125),4)</f>
        <v>4</v>
      </c>
      <c r="P126" s="24"/>
      <c r="Q126" s="65" t="s">
        <v>23</v>
      </c>
      <c r="R126" s="108">
        <f>SMALL((R121:R125),1)+SMALL((R121:R125),2)+SMALL((R121:R125),3)+SMALL((R121:R125),4)</f>
        <v>320</v>
      </c>
      <c r="S126" s="24"/>
      <c r="T126" s="24"/>
      <c r="U126" s="56"/>
    </row>
    <row r="127" spans="1:21" ht="26.1" customHeight="1" thickTop="1" thickBot="1" x14ac:dyDescent="0.55000000000000004">
      <c r="A127" s="66"/>
      <c r="B127" s="67" t="s">
        <v>5</v>
      </c>
      <c r="C127" s="86"/>
      <c r="D127" s="120">
        <f>LARGE((D122:D126),1)+LARGE((D122:D126),2)+LARGE((D122:D126),3)+LARGE((D122:D126),4)</f>
        <v>4</v>
      </c>
      <c r="E127" s="120">
        <f>LARGE((E122:E126),1)+LARGE((E122:E126),2)+LARGE((E122:E126),3)+LARGE((E122:E126),4)</f>
        <v>4</v>
      </c>
      <c r="F127" s="121">
        <f>L125</f>
        <v>3</v>
      </c>
      <c r="G127" s="122">
        <f>U127</f>
        <v>12</v>
      </c>
      <c r="H127" s="100"/>
      <c r="I127" s="21"/>
      <c r="J127" s="21"/>
      <c r="K127" s="21"/>
      <c r="L127" s="21"/>
      <c r="M127" s="21"/>
      <c r="N127" s="71" t="s">
        <v>6</v>
      </c>
      <c r="O127" s="123">
        <f>RANK(O126,($O$16,$O$26,$O$36,$O$46,$O$56,$O$66,$O$76,$O$86,$O$96,$O$106,$O$116,$O$126,$O$136,$O$146,$O$156),0)</f>
        <v>4</v>
      </c>
      <c r="P127" s="72"/>
      <c r="Q127" s="71" t="s">
        <v>6</v>
      </c>
      <c r="R127" s="111">
        <f>RANK(R126,($R$16,$R$26,$R$36,$R$46,$R$56,$R$66,$R$76,$R$86,$R$96,$R$106,$R$116,$R$126,$R$136,$R$146,$R$156),1)</f>
        <v>4</v>
      </c>
      <c r="S127" s="72"/>
      <c r="T127" s="26" t="s">
        <v>25</v>
      </c>
      <c r="U127" s="124">
        <f>O127+R127+U122</f>
        <v>12</v>
      </c>
    </row>
    <row r="128" spans="1:21" ht="26.1" customHeight="1" thickTop="1" thickBot="1" x14ac:dyDescent="0.55000000000000004">
      <c r="A128" s="60"/>
      <c r="B128" s="73" t="s">
        <v>19</v>
      </c>
      <c r="C128" s="87"/>
      <c r="D128" s="125">
        <f>RANK(D127,($D$17,$D$27,$D$37,$D$47,$D$57,$D$67,$D$77,$D$87,$D$97,$D$107,$D$117,$D$127,$D$137,$D$147,D$157),0)</f>
        <v>4</v>
      </c>
      <c r="E128" s="125">
        <f>RANK(E127,($E$17,$E$27,$E$37,$E$47,$E$57,$E$67,$E$77,$E$87,$E$97,$E$107,$E$117,$E$127,$E$137,$E$147,$E$157),0)</f>
        <v>4</v>
      </c>
      <c r="F128" s="74">
        <f>RANK(F127,($F$17,$F$27,$F$37,$F$47,$F$57,$F$67,$F$77,$F$87,$F$97,$F$107,$F$117,$F$127,$F$137,$F$147,$F$157),0)</f>
        <v>4</v>
      </c>
      <c r="G128" s="125">
        <f>RANK(G127,($U$17,$U$27,$U$37,$U$47,$U$57,$U$67,$U$77,$U$87,$U$97,$U$107,$U$117,$U$127,$U$137,$U$147,$U$157),1)</f>
        <v>4</v>
      </c>
      <c r="H128" s="126">
        <f>SUM(D128+E128+F128+G128)</f>
        <v>16</v>
      </c>
      <c r="I128" s="102">
        <f>RANK(H128,($H$18,$H$28,$H$38,$H$48,$H$58,$H$68,$H$78,$H$88,$H$98,$H$108,$H$118,$H$128,$H$138,$H$148,$H$158),1)</f>
        <v>4</v>
      </c>
      <c r="J128" s="88"/>
      <c r="K128" s="21"/>
      <c r="L128" s="21"/>
      <c r="M128" s="21"/>
      <c r="N128" s="21"/>
      <c r="O128" s="19"/>
      <c r="P128" s="21"/>
      <c r="Q128" s="21"/>
      <c r="R128" s="19"/>
      <c r="S128" s="21"/>
      <c r="T128" s="21"/>
      <c r="U128" s="21"/>
    </row>
    <row r="129" spans="1:21" ht="26.1" customHeight="1" thickTop="1" thickBot="1" x14ac:dyDescent="0.3"/>
    <row r="130" spans="1:21" ht="26.1" customHeight="1" thickTop="1" thickBot="1" x14ac:dyDescent="0.55000000000000004">
      <c r="A130" s="26"/>
      <c r="B130" s="27" t="s">
        <v>41</v>
      </c>
      <c r="C130" s="78"/>
      <c r="D130" s="28"/>
      <c r="E130" s="28"/>
      <c r="F130" s="28"/>
      <c r="G130" s="29"/>
      <c r="H130" s="30"/>
      <c r="I130" s="31"/>
      <c r="J130" s="31"/>
      <c r="K130" s="91" t="s">
        <v>24</v>
      </c>
      <c r="L130" s="32"/>
      <c r="M130" s="31"/>
      <c r="N130" s="92" t="s">
        <v>16</v>
      </c>
      <c r="O130" s="104"/>
      <c r="P130" s="93"/>
      <c r="Q130" s="94" t="s">
        <v>20</v>
      </c>
      <c r="R130" s="104"/>
      <c r="S130" s="33"/>
      <c r="T130" s="34" t="s">
        <v>21</v>
      </c>
      <c r="U130" s="35"/>
    </row>
    <row r="131" spans="1:21" ht="26.1" customHeight="1" thickTop="1" thickBot="1" x14ac:dyDescent="0.55000000000000004">
      <c r="A131" s="36"/>
      <c r="B131" s="37" t="s">
        <v>7</v>
      </c>
      <c r="C131" s="79" t="s">
        <v>8</v>
      </c>
      <c r="D131" s="38" t="s">
        <v>11</v>
      </c>
      <c r="E131" s="38" t="s">
        <v>12</v>
      </c>
      <c r="F131" s="39" t="s">
        <v>15</v>
      </c>
      <c r="G131" s="40" t="s">
        <v>17</v>
      </c>
      <c r="H131" s="41" t="s">
        <v>5</v>
      </c>
      <c r="I131" s="21"/>
      <c r="J131" s="21"/>
      <c r="K131" s="42" t="s">
        <v>13</v>
      </c>
      <c r="L131" s="43">
        <v>1</v>
      </c>
      <c r="M131" s="18"/>
      <c r="N131" s="44"/>
      <c r="O131" s="105">
        <v>1</v>
      </c>
      <c r="P131" s="97"/>
      <c r="Q131" s="44"/>
      <c r="R131" s="105">
        <v>80</v>
      </c>
      <c r="S131" s="24"/>
      <c r="T131" s="42" t="s">
        <v>22</v>
      </c>
      <c r="U131" s="45">
        <v>600</v>
      </c>
    </row>
    <row r="132" spans="1:21" ht="26.1" customHeight="1" thickBot="1" x14ac:dyDescent="0.55000000000000004">
      <c r="A132" s="46">
        <v>1</v>
      </c>
      <c r="B132" s="47"/>
      <c r="C132" s="81"/>
      <c r="D132" s="48">
        <v>1</v>
      </c>
      <c r="E132" s="48">
        <v>1</v>
      </c>
      <c r="F132" s="137" t="s">
        <v>15</v>
      </c>
      <c r="G132" s="137" t="s">
        <v>18</v>
      </c>
      <c r="H132" s="96"/>
      <c r="I132" s="21"/>
      <c r="J132" s="21"/>
      <c r="K132" s="49" t="s">
        <v>14</v>
      </c>
      <c r="L132" s="50">
        <v>1</v>
      </c>
      <c r="M132" s="18"/>
      <c r="N132" s="51"/>
      <c r="O132" s="106">
        <v>1</v>
      </c>
      <c r="P132" s="97"/>
      <c r="Q132" s="51"/>
      <c r="R132" s="106">
        <v>80</v>
      </c>
      <c r="S132" s="24"/>
      <c r="T132" s="52" t="s">
        <v>6</v>
      </c>
      <c r="U132" s="117">
        <f>RANK(U131,($U$11,$U$21,$U$31,$U$41,$U$51,$U$61,$U$71,$U$81,$U$91,$U$101,$U$111,$U$121,$U$131,$U$141,$U$151),1)</f>
        <v>4</v>
      </c>
    </row>
    <row r="133" spans="1:21" ht="26.1" customHeight="1" thickTop="1" x14ac:dyDescent="0.5">
      <c r="A133" s="53">
        <v>2</v>
      </c>
      <c r="B133" s="54"/>
      <c r="C133" s="82"/>
      <c r="D133" s="55">
        <v>1</v>
      </c>
      <c r="E133" s="55">
        <v>1</v>
      </c>
      <c r="F133" s="138"/>
      <c r="G133" s="138"/>
      <c r="H133" s="98"/>
      <c r="I133" s="21"/>
      <c r="J133" s="21"/>
      <c r="K133" s="49" t="s">
        <v>60</v>
      </c>
      <c r="L133" s="50">
        <v>1</v>
      </c>
      <c r="M133" s="18"/>
      <c r="N133" s="51"/>
      <c r="O133" s="106">
        <v>1</v>
      </c>
      <c r="P133" s="97"/>
      <c r="Q133" s="51"/>
      <c r="R133" s="106">
        <v>80</v>
      </c>
      <c r="S133" s="24"/>
      <c r="T133" s="24"/>
      <c r="U133" s="56"/>
    </row>
    <row r="134" spans="1:21" ht="26.1" customHeight="1" thickBot="1" x14ac:dyDescent="0.55000000000000004">
      <c r="A134" s="53">
        <v>3</v>
      </c>
      <c r="B134" s="57"/>
      <c r="C134" s="83"/>
      <c r="D134" s="55">
        <v>1</v>
      </c>
      <c r="E134" s="55">
        <v>1</v>
      </c>
      <c r="F134" s="138"/>
      <c r="G134" s="138"/>
      <c r="H134" s="98"/>
      <c r="I134" s="21"/>
      <c r="J134" s="21"/>
      <c r="K134" s="58" t="s">
        <v>61</v>
      </c>
      <c r="L134" s="59">
        <v>1</v>
      </c>
      <c r="M134" s="18"/>
      <c r="N134" s="51"/>
      <c r="O134" s="106">
        <v>1</v>
      </c>
      <c r="P134" s="97"/>
      <c r="Q134" s="51"/>
      <c r="R134" s="106">
        <v>80</v>
      </c>
      <c r="S134" s="24"/>
      <c r="T134" s="24"/>
      <c r="U134" s="56"/>
    </row>
    <row r="135" spans="1:21" ht="26.1" customHeight="1" thickTop="1" thickBot="1" x14ac:dyDescent="0.55000000000000004">
      <c r="A135" s="53">
        <v>4</v>
      </c>
      <c r="B135" s="57"/>
      <c r="C135" s="83"/>
      <c r="D135" s="55">
        <v>1</v>
      </c>
      <c r="E135" s="55">
        <v>1</v>
      </c>
      <c r="F135" s="138"/>
      <c r="G135" s="138"/>
      <c r="H135" s="98"/>
      <c r="I135" s="21"/>
      <c r="J135" s="21"/>
      <c r="K135" s="26" t="s">
        <v>0</v>
      </c>
      <c r="L135" s="118">
        <f>L131+L132+(L133+L134)/2</f>
        <v>3</v>
      </c>
      <c r="M135" s="18"/>
      <c r="N135" s="58"/>
      <c r="O135" s="107">
        <v>1</v>
      </c>
      <c r="P135" s="61"/>
      <c r="Q135" s="58"/>
      <c r="R135" s="107">
        <v>80</v>
      </c>
      <c r="S135" s="24"/>
      <c r="T135" s="24"/>
      <c r="U135" s="56"/>
    </row>
    <row r="136" spans="1:21" ht="26.1" customHeight="1" thickTop="1" thickBot="1" x14ac:dyDescent="0.55000000000000004">
      <c r="A136" s="62">
        <v>5</v>
      </c>
      <c r="B136" s="63"/>
      <c r="C136" s="84"/>
      <c r="D136" s="64">
        <v>1</v>
      </c>
      <c r="E136" s="64">
        <v>1</v>
      </c>
      <c r="F136" s="139"/>
      <c r="G136" s="139"/>
      <c r="H136" s="99"/>
      <c r="I136" s="21"/>
      <c r="J136" s="21"/>
      <c r="K136" s="21"/>
      <c r="L136" s="21"/>
      <c r="M136" s="21"/>
      <c r="N136" s="65" t="s">
        <v>23</v>
      </c>
      <c r="O136" s="119">
        <f>LARGE((O131:O135),1)+LARGE((O131:O135),2)+LARGE((O131:O135),3)+LARGE((O131:O135),4)</f>
        <v>4</v>
      </c>
      <c r="P136" s="24"/>
      <c r="Q136" s="65" t="s">
        <v>23</v>
      </c>
      <c r="R136" s="108">
        <f>SMALL((R131:R135),1)+SMALL((R131:R135),2)+SMALL((R131:R135),3)+SMALL((R131:R135),4)</f>
        <v>320</v>
      </c>
      <c r="S136" s="24"/>
      <c r="T136" s="24"/>
      <c r="U136" s="56"/>
    </row>
    <row r="137" spans="1:21" ht="26.1" customHeight="1" thickTop="1" thickBot="1" x14ac:dyDescent="0.55000000000000004">
      <c r="A137" s="66"/>
      <c r="B137" s="67" t="s">
        <v>5</v>
      </c>
      <c r="C137" s="86"/>
      <c r="D137" s="120">
        <f>LARGE((D132:D136),1)+LARGE((D132:D136),2)+LARGE((D132:D136),3)+LARGE((D132:D136),4)</f>
        <v>4</v>
      </c>
      <c r="E137" s="120">
        <f>LARGE((E132:E136),1)+LARGE((E132:E136),2)+LARGE((E132:E136),3)+LARGE((E132:E136),4)</f>
        <v>4</v>
      </c>
      <c r="F137" s="121">
        <f>L135</f>
        <v>3</v>
      </c>
      <c r="G137" s="122">
        <f>U137</f>
        <v>12</v>
      </c>
      <c r="H137" s="100"/>
      <c r="I137" s="21"/>
      <c r="J137" s="21"/>
      <c r="K137" s="21"/>
      <c r="L137" s="21"/>
      <c r="M137" s="21"/>
      <c r="N137" s="71" t="s">
        <v>6</v>
      </c>
      <c r="O137" s="123">
        <f>RANK(O136,($O$16,$O$26,$O$36,$O$46,$O$56,$O$66,$O$76,$O$86,$O$96,$O$106,$O$116,$O$126,$O$136,$O$146,$O$156),0)</f>
        <v>4</v>
      </c>
      <c r="P137" s="72"/>
      <c r="Q137" s="71" t="s">
        <v>6</v>
      </c>
      <c r="R137" s="111">
        <f>RANK(R136,($R$16,$R$26,$R$36,$R$46,$R$56,$R$66,$R$76,$R$86,$R$96,$R$106,$R$116,$R$126,$R$136,$R$146,$R$156),1)</f>
        <v>4</v>
      </c>
      <c r="S137" s="72"/>
      <c r="T137" s="26" t="s">
        <v>25</v>
      </c>
      <c r="U137" s="124">
        <f>O137+R137+U132</f>
        <v>12</v>
      </c>
    </row>
    <row r="138" spans="1:21" ht="26.1" customHeight="1" thickTop="1" thickBot="1" x14ac:dyDescent="0.55000000000000004">
      <c r="A138" s="60"/>
      <c r="B138" s="73" t="s">
        <v>19</v>
      </c>
      <c r="C138" s="87"/>
      <c r="D138" s="125">
        <f>RANK(D137,($D$17,$D$27,$D$37,$D$47,$D$57,$D$67,$D$77,$D$87,$D$97,$D$107,$D$117,$D$127,$D$137,$D$147,D$157),0)</f>
        <v>4</v>
      </c>
      <c r="E138" s="125">
        <f>RANK(E137,($E$17,$E$27,$E$37,$E$47,$E$57,$E$67,$E$77,$E$87,$E$97,$E$107,$E$117,$E$127,$E$137,$E$147,$E$157),0)</f>
        <v>4</v>
      </c>
      <c r="F138" s="74">
        <f>RANK(F137,($F$17,$F$27,$F$37,$F$47,$F$57,$F$67,$F$77,$F$87,$F$97,$F$107,$F$117,$F$127,$F$137,$F$147,$F$157),0)</f>
        <v>4</v>
      </c>
      <c r="G138" s="125">
        <f>RANK(G137,($U$17,$U$27,$U$37,$U$47,$U$57,$U$67,$U$77,$U$87,$U$97,$U$107,$U$117,$U$127,$U$137,$U$147,$U$157),1)</f>
        <v>4</v>
      </c>
      <c r="H138" s="126">
        <f>SUM(D138+E138+F138+G138)</f>
        <v>16</v>
      </c>
      <c r="I138" s="102">
        <f>RANK(H138,($H$18,$H$28,$H$38,$H$48,$H$58,$H$68,$H$78,$H$88,$H$98,$H$108,$H$118,$H$128,$H$138,$H$148,$H$158),1)</f>
        <v>4</v>
      </c>
      <c r="J138" s="88"/>
      <c r="K138" s="21"/>
      <c r="L138" s="21"/>
      <c r="M138" s="21"/>
      <c r="N138" s="21"/>
      <c r="O138" s="19"/>
      <c r="P138" s="21"/>
      <c r="Q138" s="21"/>
      <c r="R138" s="19"/>
      <c r="S138" s="21"/>
      <c r="T138" s="21"/>
      <c r="U138" s="21"/>
    </row>
    <row r="139" spans="1:21" ht="26.1" customHeight="1" thickTop="1" thickBot="1" x14ac:dyDescent="0.3"/>
    <row r="140" spans="1:21" ht="26.1" customHeight="1" thickTop="1" thickBot="1" x14ac:dyDescent="0.55000000000000004">
      <c r="A140" s="26"/>
      <c r="B140" s="27" t="s">
        <v>41</v>
      </c>
      <c r="C140" s="78"/>
      <c r="D140" s="28"/>
      <c r="E140" s="28"/>
      <c r="F140" s="28"/>
      <c r="G140" s="29"/>
      <c r="H140" s="30"/>
      <c r="I140" s="31"/>
      <c r="J140" s="31"/>
      <c r="K140" s="91" t="s">
        <v>24</v>
      </c>
      <c r="L140" s="32"/>
      <c r="M140" s="31"/>
      <c r="N140" s="92" t="s">
        <v>16</v>
      </c>
      <c r="O140" s="104"/>
      <c r="P140" s="93"/>
      <c r="Q140" s="94" t="s">
        <v>20</v>
      </c>
      <c r="R140" s="104"/>
      <c r="S140" s="33"/>
      <c r="T140" s="34" t="s">
        <v>21</v>
      </c>
      <c r="U140" s="35"/>
    </row>
    <row r="141" spans="1:21" ht="26.1" customHeight="1" thickTop="1" thickBot="1" x14ac:dyDescent="0.55000000000000004">
      <c r="A141" s="36"/>
      <c r="B141" s="37" t="s">
        <v>7</v>
      </c>
      <c r="C141" s="79" t="s">
        <v>8</v>
      </c>
      <c r="D141" s="38" t="s">
        <v>11</v>
      </c>
      <c r="E141" s="38" t="s">
        <v>12</v>
      </c>
      <c r="F141" s="39" t="s">
        <v>15</v>
      </c>
      <c r="G141" s="40" t="s">
        <v>17</v>
      </c>
      <c r="H141" s="41" t="s">
        <v>5</v>
      </c>
      <c r="I141" s="21"/>
      <c r="J141" s="21"/>
      <c r="K141" s="42" t="s">
        <v>13</v>
      </c>
      <c r="L141" s="43">
        <v>1</v>
      </c>
      <c r="M141" s="18"/>
      <c r="N141" s="44"/>
      <c r="O141" s="105">
        <v>1</v>
      </c>
      <c r="P141" s="97"/>
      <c r="Q141" s="44"/>
      <c r="R141" s="105">
        <v>80</v>
      </c>
      <c r="S141" s="24"/>
      <c r="T141" s="42" t="s">
        <v>22</v>
      </c>
      <c r="U141" s="45">
        <v>600</v>
      </c>
    </row>
    <row r="142" spans="1:21" ht="26.1" customHeight="1" thickBot="1" x14ac:dyDescent="0.55000000000000004">
      <c r="A142" s="46">
        <v>1</v>
      </c>
      <c r="B142" s="47"/>
      <c r="C142" s="81"/>
      <c r="D142" s="48">
        <v>1</v>
      </c>
      <c r="E142" s="48">
        <v>1</v>
      </c>
      <c r="F142" s="137" t="s">
        <v>15</v>
      </c>
      <c r="G142" s="137" t="s">
        <v>18</v>
      </c>
      <c r="H142" s="96"/>
      <c r="I142" s="21"/>
      <c r="J142" s="21"/>
      <c r="K142" s="49" t="s">
        <v>14</v>
      </c>
      <c r="L142" s="50">
        <v>1</v>
      </c>
      <c r="M142" s="18"/>
      <c r="N142" s="51"/>
      <c r="O142" s="106">
        <v>1</v>
      </c>
      <c r="P142" s="97"/>
      <c r="Q142" s="51"/>
      <c r="R142" s="106">
        <v>80</v>
      </c>
      <c r="S142" s="24"/>
      <c r="T142" s="52" t="s">
        <v>6</v>
      </c>
      <c r="U142" s="117">
        <f>RANK(U141,($U$11,$U$21,$U$31,$U$41,$U$51,$U$61,$U$71,$U$81,$U$91,$U$101,$U$111,$U$121,$U$131,$U$141,$U$151),1)</f>
        <v>4</v>
      </c>
    </row>
    <row r="143" spans="1:21" ht="26.1" customHeight="1" thickTop="1" x14ac:dyDescent="0.5">
      <c r="A143" s="53">
        <v>2</v>
      </c>
      <c r="B143" s="54"/>
      <c r="C143" s="82"/>
      <c r="D143" s="55">
        <v>1</v>
      </c>
      <c r="E143" s="55">
        <v>1</v>
      </c>
      <c r="F143" s="138"/>
      <c r="G143" s="138"/>
      <c r="H143" s="98"/>
      <c r="I143" s="21"/>
      <c r="J143" s="21"/>
      <c r="K143" s="49" t="s">
        <v>60</v>
      </c>
      <c r="L143" s="50">
        <v>1</v>
      </c>
      <c r="M143" s="18"/>
      <c r="N143" s="51"/>
      <c r="O143" s="106">
        <v>1</v>
      </c>
      <c r="P143" s="97"/>
      <c r="Q143" s="51"/>
      <c r="R143" s="106">
        <v>80</v>
      </c>
      <c r="S143" s="24"/>
      <c r="T143" s="24"/>
      <c r="U143" s="56"/>
    </row>
    <row r="144" spans="1:21" ht="26.1" customHeight="1" thickBot="1" x14ac:dyDescent="0.55000000000000004">
      <c r="A144" s="53">
        <v>3</v>
      </c>
      <c r="B144" s="57"/>
      <c r="C144" s="83"/>
      <c r="D144" s="55">
        <v>1</v>
      </c>
      <c r="E144" s="55">
        <v>1</v>
      </c>
      <c r="F144" s="138"/>
      <c r="G144" s="138"/>
      <c r="H144" s="98"/>
      <c r="I144" s="21"/>
      <c r="J144" s="21"/>
      <c r="K144" s="58" t="s">
        <v>61</v>
      </c>
      <c r="L144" s="59">
        <v>1</v>
      </c>
      <c r="M144" s="18"/>
      <c r="N144" s="51"/>
      <c r="O144" s="106">
        <v>1</v>
      </c>
      <c r="P144" s="97"/>
      <c r="Q144" s="51"/>
      <c r="R144" s="106">
        <v>80</v>
      </c>
      <c r="S144" s="24"/>
      <c r="T144" s="24"/>
      <c r="U144" s="56"/>
    </row>
    <row r="145" spans="1:21" ht="26.1" customHeight="1" thickTop="1" thickBot="1" x14ac:dyDescent="0.55000000000000004">
      <c r="A145" s="53">
        <v>4</v>
      </c>
      <c r="B145" s="57"/>
      <c r="C145" s="83"/>
      <c r="D145" s="55">
        <v>1</v>
      </c>
      <c r="E145" s="55">
        <v>1</v>
      </c>
      <c r="F145" s="138"/>
      <c r="G145" s="138"/>
      <c r="H145" s="98"/>
      <c r="I145" s="21"/>
      <c r="J145" s="21"/>
      <c r="K145" s="26" t="s">
        <v>0</v>
      </c>
      <c r="L145" s="118">
        <f>L141+L142+(L143+L144)/2</f>
        <v>3</v>
      </c>
      <c r="M145" s="18"/>
      <c r="N145" s="58"/>
      <c r="O145" s="107">
        <v>1</v>
      </c>
      <c r="P145" s="61"/>
      <c r="Q145" s="58"/>
      <c r="R145" s="107">
        <v>80</v>
      </c>
      <c r="S145" s="24"/>
      <c r="T145" s="24"/>
      <c r="U145" s="56"/>
    </row>
    <row r="146" spans="1:21" ht="26.1" customHeight="1" thickTop="1" thickBot="1" x14ac:dyDescent="0.55000000000000004">
      <c r="A146" s="62">
        <v>5</v>
      </c>
      <c r="B146" s="63"/>
      <c r="C146" s="84"/>
      <c r="D146" s="64">
        <v>1</v>
      </c>
      <c r="E146" s="64">
        <v>1</v>
      </c>
      <c r="F146" s="139"/>
      <c r="G146" s="139"/>
      <c r="H146" s="99"/>
      <c r="I146" s="21"/>
      <c r="J146" s="21"/>
      <c r="K146" s="21"/>
      <c r="L146" s="21"/>
      <c r="M146" s="21"/>
      <c r="N146" s="65" t="s">
        <v>23</v>
      </c>
      <c r="O146" s="119">
        <f>LARGE((O141:O145),1)+LARGE((O141:O145),2)+LARGE((O141:O145),3)+LARGE((O141:O145),4)</f>
        <v>4</v>
      </c>
      <c r="P146" s="24"/>
      <c r="Q146" s="65" t="s">
        <v>23</v>
      </c>
      <c r="R146" s="108">
        <f>SMALL((R141:R145),1)+SMALL((R141:R145),2)+SMALL((R141:R145),3)+SMALL((R141:R145),4)</f>
        <v>320</v>
      </c>
      <c r="S146" s="24"/>
      <c r="T146" s="24"/>
      <c r="U146" s="56"/>
    </row>
    <row r="147" spans="1:21" ht="26.1" customHeight="1" thickTop="1" thickBot="1" x14ac:dyDescent="0.55000000000000004">
      <c r="A147" s="66"/>
      <c r="B147" s="67" t="s">
        <v>5</v>
      </c>
      <c r="C147" s="86"/>
      <c r="D147" s="120">
        <f>LARGE((D142:D146),1)+LARGE((D142:D146),2)+LARGE((D142:D146),3)+LARGE((D142:D146),4)</f>
        <v>4</v>
      </c>
      <c r="E147" s="120">
        <f>LARGE((E142:E146),1)+LARGE((E142:E146),2)+LARGE((E142:E146),3)+LARGE((E142:E146),4)</f>
        <v>4</v>
      </c>
      <c r="F147" s="121">
        <f>L145</f>
        <v>3</v>
      </c>
      <c r="G147" s="122">
        <f>U147</f>
        <v>12</v>
      </c>
      <c r="H147" s="100"/>
      <c r="I147" s="21"/>
      <c r="J147" s="21"/>
      <c r="K147" s="21"/>
      <c r="L147" s="21"/>
      <c r="M147" s="21"/>
      <c r="N147" s="71" t="s">
        <v>6</v>
      </c>
      <c r="O147" s="123">
        <f>RANK(O146,($O$16,$O$26,$O$36,$O$46,$O$56,$O$66,$O$76,$O$86,$O$96,$O$106,$O$116,$O$126,$O$136,$O$146,$O$156),0)</f>
        <v>4</v>
      </c>
      <c r="P147" s="72"/>
      <c r="Q147" s="71" t="s">
        <v>6</v>
      </c>
      <c r="R147" s="111">
        <f>RANK(R146,($R$16,$R$26,$R$36,$R$46,$R$56,$R$66,$R$76,$R$86,$R$96,$R$106,$R$116,$R$126,$R$136,$R$146,$R$156),1)</f>
        <v>4</v>
      </c>
      <c r="S147" s="72"/>
      <c r="T147" s="26" t="s">
        <v>25</v>
      </c>
      <c r="U147" s="124">
        <f>O147+R147+U142</f>
        <v>12</v>
      </c>
    </row>
    <row r="148" spans="1:21" ht="26.1" customHeight="1" thickTop="1" thickBot="1" x14ac:dyDescent="0.55000000000000004">
      <c r="A148" s="60"/>
      <c r="B148" s="73" t="s">
        <v>19</v>
      </c>
      <c r="C148" s="87"/>
      <c r="D148" s="125">
        <f>RANK(D147,($D$17,$D$27,$D$37,$D$47,$D$57,$D$67,$D$77,$D$87,$D$97,$D$107,$D$117,$D$127,$D$137,$D$147,D$157),0)</f>
        <v>4</v>
      </c>
      <c r="E148" s="125">
        <f>RANK(E147,($E$17,$E$27,$E$37,$E$47,$E$57,$E$67,$E$77,$E$87,$E$97,$E$107,$E$117,$E$127,$E$137,$E$147,$E$157),0)</f>
        <v>4</v>
      </c>
      <c r="F148" s="74">
        <f>RANK(F147,($F$17,$F$27,$F$37,$F$47,$F$57,$F$67,$F$77,$F$87,$F$97,$F$107,$F$117,$F$127,$F$137,$F$147,$F$157),0)</f>
        <v>4</v>
      </c>
      <c r="G148" s="125">
        <f>RANK(G147,($U$17,$U$27,$U$37,$U$47,$U$57,$U$67,$U$77,$U$87,$U$97,$U$107,$U$117,$U$127,$U$137,$U$147,$U$157),1)</f>
        <v>4</v>
      </c>
      <c r="H148" s="126">
        <f>SUM(D148+E148+F148+G148)</f>
        <v>16</v>
      </c>
      <c r="I148" s="102">
        <f>RANK(H148,($H$18,$H$28,$H$38,$H$48,$H$58,$H$68,$H$78,$H$88,$H$98,$H$108,$H$118,$H$128,$H$138,$H$148,$H$158),1)</f>
        <v>4</v>
      </c>
      <c r="J148" s="88"/>
      <c r="K148" s="21"/>
      <c r="L148" s="21"/>
      <c r="M148" s="21"/>
      <c r="N148" s="21"/>
      <c r="O148" s="19"/>
      <c r="P148" s="21"/>
      <c r="Q148" s="21"/>
      <c r="R148" s="19"/>
      <c r="S148" s="21"/>
      <c r="T148" s="21"/>
      <c r="U148" s="21"/>
    </row>
    <row r="149" spans="1:21" ht="26.1" customHeight="1" thickTop="1" thickBot="1" x14ac:dyDescent="0.3"/>
    <row r="150" spans="1:21" ht="26.1" customHeight="1" thickTop="1" thickBot="1" x14ac:dyDescent="0.55000000000000004">
      <c r="A150" s="26"/>
      <c r="B150" s="27" t="s">
        <v>41</v>
      </c>
      <c r="C150" s="78"/>
      <c r="D150" s="28"/>
      <c r="E150" s="28"/>
      <c r="F150" s="28"/>
      <c r="G150" s="29"/>
      <c r="H150" s="30"/>
      <c r="I150" s="31"/>
      <c r="J150" s="31"/>
      <c r="K150" s="91" t="s">
        <v>24</v>
      </c>
      <c r="L150" s="32"/>
      <c r="M150" s="31"/>
      <c r="N150" s="92" t="s">
        <v>16</v>
      </c>
      <c r="O150" s="104"/>
      <c r="P150" s="93"/>
      <c r="Q150" s="94" t="s">
        <v>20</v>
      </c>
      <c r="R150" s="104"/>
      <c r="S150" s="33"/>
      <c r="T150" s="34" t="s">
        <v>21</v>
      </c>
      <c r="U150" s="35"/>
    </row>
    <row r="151" spans="1:21" ht="26.1" customHeight="1" thickTop="1" thickBot="1" x14ac:dyDescent="0.55000000000000004">
      <c r="A151" s="36"/>
      <c r="B151" s="37" t="s">
        <v>7</v>
      </c>
      <c r="C151" s="79" t="s">
        <v>8</v>
      </c>
      <c r="D151" s="38" t="s">
        <v>11</v>
      </c>
      <c r="E151" s="38" t="s">
        <v>12</v>
      </c>
      <c r="F151" s="39" t="s">
        <v>15</v>
      </c>
      <c r="G151" s="40" t="s">
        <v>17</v>
      </c>
      <c r="H151" s="41" t="s">
        <v>5</v>
      </c>
      <c r="I151" s="21"/>
      <c r="J151" s="21"/>
      <c r="K151" s="42" t="s">
        <v>13</v>
      </c>
      <c r="L151" s="43">
        <v>1</v>
      </c>
      <c r="M151" s="18"/>
      <c r="N151" s="44"/>
      <c r="O151" s="105">
        <v>1</v>
      </c>
      <c r="P151" s="97"/>
      <c r="Q151" s="44"/>
      <c r="R151" s="105">
        <v>80</v>
      </c>
      <c r="S151" s="24"/>
      <c r="T151" s="42" t="s">
        <v>22</v>
      </c>
      <c r="U151" s="45">
        <v>600</v>
      </c>
    </row>
    <row r="152" spans="1:21" ht="26.1" customHeight="1" thickBot="1" x14ac:dyDescent="0.55000000000000004">
      <c r="A152" s="46">
        <v>1</v>
      </c>
      <c r="B152" s="47"/>
      <c r="C152" s="81"/>
      <c r="D152" s="48">
        <v>1</v>
      </c>
      <c r="E152" s="48">
        <v>1</v>
      </c>
      <c r="F152" s="137" t="s">
        <v>15</v>
      </c>
      <c r="G152" s="137" t="s">
        <v>18</v>
      </c>
      <c r="H152" s="96"/>
      <c r="I152" s="21"/>
      <c r="J152" s="21"/>
      <c r="K152" s="49" t="s">
        <v>14</v>
      </c>
      <c r="L152" s="50">
        <v>1</v>
      </c>
      <c r="M152" s="18"/>
      <c r="N152" s="51"/>
      <c r="O152" s="106">
        <v>1</v>
      </c>
      <c r="P152" s="97"/>
      <c r="Q152" s="51"/>
      <c r="R152" s="106">
        <v>80</v>
      </c>
      <c r="S152" s="24"/>
      <c r="T152" s="52" t="s">
        <v>6</v>
      </c>
      <c r="U152" s="117">
        <f>RANK(U151,($U$11,$U$21,$U$31,$U$41,$U$51,$U$61,$U$71,$U$81,$U$91,$U$101,$U$111,$U$121,$U$131,$U$141,$U$151),1)</f>
        <v>4</v>
      </c>
    </row>
    <row r="153" spans="1:21" ht="26.1" customHeight="1" thickTop="1" x14ac:dyDescent="0.5">
      <c r="A153" s="53">
        <v>2</v>
      </c>
      <c r="B153" s="54"/>
      <c r="C153" s="82"/>
      <c r="D153" s="55">
        <v>1</v>
      </c>
      <c r="E153" s="55">
        <v>1</v>
      </c>
      <c r="F153" s="138"/>
      <c r="G153" s="138"/>
      <c r="H153" s="98"/>
      <c r="I153" s="21"/>
      <c r="J153" s="21"/>
      <c r="K153" s="49" t="s">
        <v>60</v>
      </c>
      <c r="L153" s="50">
        <v>1</v>
      </c>
      <c r="M153" s="18"/>
      <c r="N153" s="51"/>
      <c r="O153" s="106">
        <v>1</v>
      </c>
      <c r="P153" s="97"/>
      <c r="Q153" s="51"/>
      <c r="R153" s="106">
        <v>80</v>
      </c>
      <c r="S153" s="24"/>
      <c r="T153" s="24"/>
      <c r="U153" s="56"/>
    </row>
    <row r="154" spans="1:21" ht="26.1" customHeight="1" thickBot="1" x14ac:dyDescent="0.55000000000000004">
      <c r="A154" s="53">
        <v>3</v>
      </c>
      <c r="B154" s="57"/>
      <c r="C154" s="83"/>
      <c r="D154" s="55">
        <v>1</v>
      </c>
      <c r="E154" s="55">
        <v>1</v>
      </c>
      <c r="F154" s="138"/>
      <c r="G154" s="138"/>
      <c r="H154" s="98"/>
      <c r="I154" s="21"/>
      <c r="J154" s="21"/>
      <c r="K154" s="58" t="s">
        <v>61</v>
      </c>
      <c r="L154" s="59">
        <v>1</v>
      </c>
      <c r="M154" s="18"/>
      <c r="N154" s="51"/>
      <c r="O154" s="106">
        <v>1</v>
      </c>
      <c r="P154" s="97"/>
      <c r="Q154" s="51"/>
      <c r="R154" s="106">
        <v>80</v>
      </c>
      <c r="S154" s="24"/>
      <c r="T154" s="24"/>
      <c r="U154" s="56"/>
    </row>
    <row r="155" spans="1:21" ht="26.1" customHeight="1" thickTop="1" thickBot="1" x14ac:dyDescent="0.55000000000000004">
      <c r="A155" s="53">
        <v>4</v>
      </c>
      <c r="B155" s="57"/>
      <c r="C155" s="83"/>
      <c r="D155" s="55">
        <v>1</v>
      </c>
      <c r="E155" s="55">
        <v>1</v>
      </c>
      <c r="F155" s="138"/>
      <c r="G155" s="138"/>
      <c r="H155" s="98"/>
      <c r="I155" s="21"/>
      <c r="J155" s="21"/>
      <c r="K155" s="26" t="s">
        <v>0</v>
      </c>
      <c r="L155" s="118">
        <f>L151+L152+(L153+L154)/2</f>
        <v>3</v>
      </c>
      <c r="M155" s="18"/>
      <c r="N155" s="58"/>
      <c r="O155" s="107">
        <v>1</v>
      </c>
      <c r="P155" s="61"/>
      <c r="Q155" s="58"/>
      <c r="R155" s="107">
        <v>80</v>
      </c>
      <c r="S155" s="24"/>
      <c r="T155" s="24"/>
      <c r="U155" s="56"/>
    </row>
    <row r="156" spans="1:21" ht="26.1" customHeight="1" thickTop="1" thickBot="1" x14ac:dyDescent="0.55000000000000004">
      <c r="A156" s="62">
        <v>5</v>
      </c>
      <c r="B156" s="63"/>
      <c r="C156" s="84"/>
      <c r="D156" s="64">
        <v>1</v>
      </c>
      <c r="E156" s="64">
        <v>1</v>
      </c>
      <c r="F156" s="139"/>
      <c r="G156" s="139"/>
      <c r="H156" s="99"/>
      <c r="I156" s="21"/>
      <c r="J156" s="21"/>
      <c r="K156" s="21"/>
      <c r="L156" s="21"/>
      <c r="M156" s="21"/>
      <c r="N156" s="65" t="s">
        <v>23</v>
      </c>
      <c r="O156" s="119">
        <f>LARGE((O151:O155),1)+LARGE((O151:O155),2)+LARGE((O151:O155),3)+LARGE((O151:O155),4)</f>
        <v>4</v>
      </c>
      <c r="P156" s="24"/>
      <c r="Q156" s="65" t="s">
        <v>23</v>
      </c>
      <c r="R156" s="108">
        <f>SMALL((R151:R155),1)+SMALL((R151:R155),2)+SMALL((R151:R155),3)+SMALL((R151:R155),4)</f>
        <v>320</v>
      </c>
      <c r="S156" s="24"/>
      <c r="T156" s="24"/>
      <c r="U156" s="56"/>
    </row>
    <row r="157" spans="1:21" ht="26.1" customHeight="1" thickTop="1" thickBot="1" x14ac:dyDescent="0.55000000000000004">
      <c r="A157" s="66"/>
      <c r="B157" s="67" t="s">
        <v>5</v>
      </c>
      <c r="C157" s="86"/>
      <c r="D157" s="120">
        <f>LARGE((D152:D156),1)+LARGE((D152:D156),2)+LARGE((D152:D156),3)+LARGE((D152:D156),4)</f>
        <v>4</v>
      </c>
      <c r="E157" s="120">
        <f>LARGE((E152:E156),1)+LARGE((E152:E156),2)+LARGE((E152:E156),3)+LARGE((E152:E156),4)</f>
        <v>4</v>
      </c>
      <c r="F157" s="121">
        <f>L155</f>
        <v>3</v>
      </c>
      <c r="G157" s="122">
        <f>U157</f>
        <v>12</v>
      </c>
      <c r="H157" s="100"/>
      <c r="I157" s="21"/>
      <c r="J157" s="21"/>
      <c r="K157" s="21"/>
      <c r="L157" s="21"/>
      <c r="M157" s="21"/>
      <c r="N157" s="71" t="s">
        <v>6</v>
      </c>
      <c r="O157" s="123">
        <f>RANK(O156,($O$16,$O$26,$O$36,$O$46,$O$56,$O$66,$O$76,$O$86,$O$96,$O$106,$O$116,$O$126,$O$136,$O$146,$O$156),0)</f>
        <v>4</v>
      </c>
      <c r="P157" s="72"/>
      <c r="Q157" s="71" t="s">
        <v>6</v>
      </c>
      <c r="R157" s="111">
        <f>RANK(R156,($R$16,$R$26,$R$36,$R$46,$R$56,$R$66,$R$76,$R$86,$R$96,$R$106,$R$116,$R$126,$R$136,$R$146,$R$156),1)</f>
        <v>4</v>
      </c>
      <c r="S157" s="72"/>
      <c r="T157" s="26" t="s">
        <v>25</v>
      </c>
      <c r="U157" s="124">
        <f>O157+R157+U152</f>
        <v>12</v>
      </c>
    </row>
    <row r="158" spans="1:21" ht="26.1" customHeight="1" thickTop="1" thickBot="1" x14ac:dyDescent="0.55000000000000004">
      <c r="A158" s="60"/>
      <c r="B158" s="73" t="s">
        <v>19</v>
      </c>
      <c r="C158" s="87"/>
      <c r="D158" s="125">
        <f>RANK(D157,($D$17,$D$27,$D$37,$D$47,$D$57,$D$67,$D$77,$D$87,$D$97,$D$107,$D$117,$D$127,$D$137,$D$147,D$157),0)</f>
        <v>4</v>
      </c>
      <c r="E158" s="125">
        <f>RANK(E157,($E$17,$E$27,$E$37,$E$47,$E$57,$E$67,$E$77,$E$87,$E$97,$E$107,$E$117,$E$127,$E$137,$E$147,$E$157),0)</f>
        <v>4</v>
      </c>
      <c r="F158" s="74">
        <f>RANK(F157,($F$17,$F$27,$F$37,$F$47,$F$57,$F$67,$F$77,$F$87,$F$97,$F$107,$F$117,$F$127,$F$137,$F$147,$F$157),0)</f>
        <v>4</v>
      </c>
      <c r="G158" s="125">
        <f>RANK(G157,($U$17,$U$27,$U$37,$U$47,$U$57,$U$67,$U$77,$U$87,$U$97,$U$107,$U$117,$U$127,$U$137,$U$147,$U$157),1)</f>
        <v>4</v>
      </c>
      <c r="H158" s="126">
        <f>SUM(D158+E158+F158+G158)</f>
        <v>16</v>
      </c>
      <c r="I158" s="102">
        <f>RANK(H158,($H$18,$H$28,$H$38,$H$48,$H$58,$H$68,$H$78,$H$88,$H$98,$H$108,$H$118,$H$128,$H$138,$H$148,$H$158),1)</f>
        <v>4</v>
      </c>
      <c r="J158" s="88"/>
      <c r="K158" s="21"/>
      <c r="L158" s="21"/>
      <c r="M158" s="21"/>
      <c r="N158" s="21"/>
      <c r="O158" s="19"/>
      <c r="P158" s="21"/>
      <c r="Q158" s="21"/>
      <c r="R158" s="19"/>
      <c r="S158" s="21"/>
      <c r="T158" s="21"/>
      <c r="U158" s="21"/>
    </row>
    <row r="159" spans="1:21" ht="26.1" customHeight="1" thickTop="1" x14ac:dyDescent="0.25"/>
    <row r="161" spans="1:8" ht="26.1" customHeight="1" x14ac:dyDescent="0.5">
      <c r="A161" s="61"/>
      <c r="B161" s="61" t="s">
        <v>55</v>
      </c>
      <c r="C161" s="61"/>
      <c r="D161" s="61"/>
      <c r="E161" s="61"/>
    </row>
    <row r="162" spans="1:8" ht="26.1" customHeight="1" x14ac:dyDescent="0.5">
      <c r="A162" s="132"/>
      <c r="B162" s="142" t="s">
        <v>56</v>
      </c>
      <c r="C162" s="143"/>
      <c r="D162" s="143"/>
      <c r="E162" s="143"/>
      <c r="F162" s="144"/>
      <c r="G162" s="141" t="s">
        <v>5</v>
      </c>
      <c r="H162" s="141"/>
    </row>
    <row r="163" spans="1:8" ht="26.1" customHeight="1" x14ac:dyDescent="0.5">
      <c r="A163" s="132">
        <v>1</v>
      </c>
      <c r="B163" s="145" t="str">
        <f>IF($I$158=1,$B$150,IF($I$148=1,$B$140,IF($I$138=1,$B$130,IF($I$128=1,$B$120,IF($I$118=1,$B$110,IF($I$108=1,$B$100,IF($I$98=1,$B$90,IF($I$88=1,$B$80,IF($I$78=1,$B$70,IF($I$68=1,$B$60,IF($I$58=1,$B$50,IF($I$48=1,$B$40,IF($I$38=1,$B$30,IF($I$28=1,$B$20,IF($I$18=1,$B$10," ")))))))))))))))</f>
        <v>Grundschule Edenkoben</v>
      </c>
      <c r="C163" s="146"/>
      <c r="D163" s="146"/>
      <c r="E163" s="146"/>
      <c r="F163" s="147"/>
      <c r="G163" s="141">
        <f>IF(B163=$B$10,$H$18,IF(B163=$B$20,$H$28,IF(B163=$B$30,$H$38,IF(B163=$B$40,$H$48,IF(B163=$B$50,$H$58,IF(B163=$B$60,$H$68,IF(B163=$B$70,$H$78,IF(B163=$B$80,$H$88,IF(B163=$B$90,$H$98,IF(B163=$B$100,$H$108,IF(B163=$B$110,$H$118,IF(B163=$B$120,$H$128,IF(B163=$B$130,$H$138,IF(B163=$B$140,$H$148,IF(B163=$B$150,$H$158," ")))))))))))))))</f>
        <v>5</v>
      </c>
      <c r="H163" s="141"/>
    </row>
    <row r="164" spans="1:8" ht="26.1" customHeight="1" x14ac:dyDescent="0.5">
      <c r="A164" s="132">
        <v>2</v>
      </c>
      <c r="B164" s="142" t="str">
        <f>IF($I$158=2,$B$150,IF($I$148=2,$B$140,IF($I$138=2,$B$130,IF($I$128=2,$B$120,IF($I$118=2,$B$110,IF($I$108=2,$B$100,IF($I$98=2,$B$90,IF($I$88=2,$B$80,IF($I$78=2,$B$70,IF($I$68=2,$B$60,IF($I$58=2,$B$50,IF($I$48=2,$B$40,IF($I$38=2,$B$30,IF($I$28=2,$B$20,IF($I$18=2,$B$10," ")))))))))))))))</f>
        <v>Grundschule Plaidt</v>
      </c>
      <c r="C164" s="143"/>
      <c r="D164" s="143"/>
      <c r="E164" s="143"/>
      <c r="F164" s="144"/>
      <c r="G164" s="141">
        <f t="shared" ref="G164:G172" si="0">IF(B164=$B$10,$H$18,IF(B164=$B$20,$H$28,IF(B164=$B$30,$H$38,IF(B164=$B$40,$H$48,IF(B164=$B$50,$H$58,IF(B164=$B$60,$H$68,IF(B164=$B$70,$H$78,IF(B164=$B$80,$H$88,IF(B164=$B$90,$H$98,IF(B164=$B$100,$H$108,IF(B164=$B$110,$H$118,IF(B164=$B$120,$H$128,IF(B164=$B$130,$H$138,IF(B164=$B$140,$H$148,IF(B164=$B$150,$H$158," ")))))))))))))))</f>
        <v>7</v>
      </c>
      <c r="H164" s="141"/>
    </row>
    <row r="165" spans="1:8" ht="26.1" customHeight="1" x14ac:dyDescent="0.5">
      <c r="A165" s="132">
        <v>3</v>
      </c>
      <c r="B165" s="142" t="str">
        <f>IF($I$158=3,$B$150,IF($I$148=3,$B$140,IF($I$138=3,$B$130,IF($I$128=3,$B$120,IF($I$118=3,$B$110,IF($I$108=3,$B$100,IF($I$98=3,$B$90,IF($I$88=3,$B$80,IF($I$78=3,$B$70,IF($I$68=3,$B$60,IF($I$58=3,$B$50,IF($I$48=3,$B$40,IF($I$38=3,$B$30,IF($I$28=3,$B$20,IF($I$18=3,$B$10," ")))))))))))))))</f>
        <v>Grundschule Brücken</v>
      </c>
      <c r="C165" s="143"/>
      <c r="D165" s="143"/>
      <c r="E165" s="143"/>
      <c r="F165" s="144"/>
      <c r="G165" s="141">
        <f t="shared" si="0"/>
        <v>12</v>
      </c>
      <c r="H165" s="141"/>
    </row>
    <row r="166" spans="1:8" ht="26.1" customHeight="1" x14ac:dyDescent="0.5">
      <c r="A166" s="132">
        <v>4</v>
      </c>
      <c r="B166" s="142" t="str">
        <f>IF($I$158=4,$B$150,IF($I$148=4,$B$140,IF($I$138=4,$B$130,IF($I$128=4,$B$120,IF($I$118=4,$B$110,IF($I$108=4,$B$100,IF($I$98=4,$B$90,IF($I$88=4,$B$80,IF($I$78=4,$B$70,IF($I$68=4,$B$60,IF($I$58=4,$B$50,IF($I$48=4,$B$40,IF($I$38=4,$B$30,IF($I$28=4,$B$20,IF($I$18=4,$B$10," ")))))))))))))))</f>
        <v xml:space="preserve">   </v>
      </c>
      <c r="C166" s="143"/>
      <c r="D166" s="143"/>
      <c r="E166" s="143"/>
      <c r="F166" s="144"/>
      <c r="G166" s="141">
        <f t="shared" si="0"/>
        <v>16</v>
      </c>
      <c r="H166" s="141"/>
    </row>
    <row r="167" spans="1:8" ht="26.1" customHeight="1" x14ac:dyDescent="0.5">
      <c r="A167" s="132">
        <v>5</v>
      </c>
      <c r="B167" s="142" t="str">
        <f>IF($I$158=5,$B$150,IF($I$148=5,$B$140,IF($I$138=5,$B$130,IF($I$128=5,$B$120,IF($I$118=5,$B$110,IF($I$108=5,$B$100,IF($I$98=5,$B$90,IF($I$88=5,$B$80,IF($I$78=5,$B$70,IF($I$68=5,$B$60,IF($I$58=5,$B$50,IF($I$48=5,$B$40,IF($I$38=5,$B$30,IF($I$28=5,$B$20,IF($I$18=5,$B$10," ")))))))))))))))</f>
        <v xml:space="preserve"> </v>
      </c>
      <c r="C167" s="143"/>
      <c r="D167" s="143"/>
      <c r="E167" s="143"/>
      <c r="F167" s="144"/>
      <c r="G167" s="141" t="str">
        <f t="shared" si="0"/>
        <v xml:space="preserve"> </v>
      </c>
      <c r="H167" s="141"/>
    </row>
    <row r="168" spans="1:8" ht="26.1" customHeight="1" x14ac:dyDescent="0.5">
      <c r="A168" s="132">
        <v>6</v>
      </c>
      <c r="B168" s="142" t="str">
        <f>IF($I$158=6,$B$150,IF($I$148=6,$B$140,IF($I$138=6,$B$130,IF($I$128=6,$B$120,IF($I$118=6,$B$110,IF($I$108=6,$B$100,IF($I$98=6,$B$90,IF($I$88=6,$B$80,IF($I$78=6,$B$70,IF($I$68=6,$B$60,IF($I$58=6,$B$50,IF($I$48=6,$B$40,IF($I$38=6,$B$30,IF($I$28=6,$B$20,IF($I$18=6,$B$10," ")))))))))))))))</f>
        <v xml:space="preserve"> </v>
      </c>
      <c r="C168" s="143"/>
      <c r="D168" s="143"/>
      <c r="E168" s="143"/>
      <c r="F168" s="144"/>
      <c r="G168" s="141" t="str">
        <f t="shared" si="0"/>
        <v xml:space="preserve"> </v>
      </c>
      <c r="H168" s="141"/>
    </row>
    <row r="169" spans="1:8" ht="26.1" customHeight="1" x14ac:dyDescent="0.5">
      <c r="A169" s="132">
        <v>7</v>
      </c>
      <c r="B169" s="142" t="str">
        <f>IF($I$158=7,$B$150,IF($I$148=7,$B$140,IF($I$138=7,$B$130,IF($I$128=7,$B$120,IF($I$118=7,$B$110,IF($I$108=7,$B$100,IF($I$98=7,$B$90,IF($I$88=7,$B$80,IF($I$78=7,$B$70,IF($I$68=7,$B$60,IF($I$58=7,$B$50,IF($I$48=7,$B$40,IF($I$38=7,$B$30,IF($I$28=7,$B$20,IF($I$18=7,$B$10," ")))))))))))))))</f>
        <v xml:space="preserve"> </v>
      </c>
      <c r="C169" s="143"/>
      <c r="D169" s="143"/>
      <c r="E169" s="143"/>
      <c r="F169" s="144"/>
      <c r="G169" s="141" t="str">
        <f t="shared" si="0"/>
        <v xml:space="preserve"> </v>
      </c>
      <c r="H169" s="141"/>
    </row>
    <row r="170" spans="1:8" ht="26.1" customHeight="1" x14ac:dyDescent="0.5">
      <c r="A170" s="132">
        <v>8</v>
      </c>
      <c r="B170" s="142" t="str">
        <f>IF($I$158=8,$B$150,IF($I$148=8,$B$140,IF($I$138=8,$B$130,IF($I$128=8,$B$120,IF($I$118=8,$B$110,IF($I$108=8,$B$100,IF($I$98=8,$B$90,IF($I$88=8,$B$80,IF($I$78=8,$B$70,IF($I$68=8,$B$60,IF($I$58=8,$B$50,IF($I$48=8,$B$40,IF($I$38=8,$B$30,IF($I$28=8,$B$20,IF($I$18=8,$B$10," ")))))))))))))))</f>
        <v xml:space="preserve"> </v>
      </c>
      <c r="C170" s="143"/>
      <c r="D170" s="143"/>
      <c r="E170" s="143"/>
      <c r="F170" s="144"/>
      <c r="G170" s="141" t="str">
        <f t="shared" si="0"/>
        <v xml:space="preserve"> </v>
      </c>
      <c r="H170" s="141"/>
    </row>
    <row r="171" spans="1:8" ht="26.1" customHeight="1" x14ac:dyDescent="0.5">
      <c r="A171" s="132">
        <v>9</v>
      </c>
      <c r="B171" s="142" t="str">
        <f>IF($I$158=9,$B$150,IF($I$148=9,$B$140,IF($I$138=9,$B$130,IF($I$128=9,$B$120,IF($I$118=9,$B$110,IF($I$108=9,$B$100,IF($I$98=9,$B$90,IF($I$88=9,$B$80,IF($I$78=9,$B$70,IF($I$68=9,$B$60,IF($I$58=9,$B$50,IF($I$48=9,$B$40,IF($I$38=9,$B$30,IF($I$28=9,$B$20,IF($I$18=9,$B$10," ")))))))))))))))</f>
        <v xml:space="preserve"> </v>
      </c>
      <c r="C171" s="143"/>
      <c r="D171" s="143"/>
      <c r="E171" s="143"/>
      <c r="F171" s="144"/>
      <c r="G171" s="141" t="str">
        <f t="shared" si="0"/>
        <v xml:space="preserve"> </v>
      </c>
      <c r="H171" s="141"/>
    </row>
    <row r="172" spans="1:8" ht="26.1" customHeight="1" x14ac:dyDescent="0.5">
      <c r="A172" s="132">
        <v>10</v>
      </c>
      <c r="B172" s="142" t="str">
        <f>IF($I$158=10,$B$150,IF($I$148=10,$B$140,IF($I$138=10,$B$130,IF($I$128=10,$B$120,IF($I$118=10,$B$110,IF($I$108=10,$B$100,IF($I$98=10,$B$90,IF($I$88=10,$B$80,IF($I$78=10,$B$70,IF($I$68=10,$B$60,IF($I$58=10,$B$50,IF($I$48=10,$B$40,IF($I$38=10,$B$30,IF($I$28=10,$B$20,IF($I$18=10,$B$10," ")))))))))))))))</f>
        <v xml:space="preserve"> </v>
      </c>
      <c r="C172" s="143"/>
      <c r="D172" s="143"/>
      <c r="E172" s="143"/>
      <c r="F172" s="144"/>
      <c r="G172" s="141" t="str">
        <f t="shared" si="0"/>
        <v xml:space="preserve"> </v>
      </c>
      <c r="H172" s="141"/>
    </row>
  </sheetData>
  <sheetProtection sheet="1" objects="1" scenarios="1"/>
  <customSheetViews>
    <customSheetView guid="{E633A64A-A8F5-4D3D-BBE1-1092D3FCDE54}" scale="55" showPageBreaks="1" printArea="1" view="pageBreakPreview">
      <pane ySplit="6" topLeftCell="A7" activePane="bottomLeft" state="frozen"/>
      <selection pane="bottomLeft" activeCell="F4" sqref="F4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4294967294" verticalDpi="300" r:id="rId1"/>
      <headerFooter alignWithMargins="0">
        <oddFooter>&amp;RWK IV,1 Jungen</oddFooter>
      </headerFooter>
    </customSheetView>
    <customSheetView guid="{BD50EC88-8DF9-4D4A-94D9-54E1156DA798}" scale="55" showPageBreaks="1" printArea="1" view="pageBreakPreview">
      <pane ySplit="6" topLeftCell="A7" activePane="bottomLeft" state="frozen"/>
      <selection pane="bottomLeft" activeCell="K58" sqref="K58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4294967294" verticalDpi="300" r:id="rId2"/>
      <headerFooter alignWithMargins="0">
        <oddFooter>&amp;RWK IV,1 Jungen</oddFooter>
      </headerFooter>
    </customSheetView>
    <customSheetView guid="{214C577A-27AC-4F09-9C88-64A1D6B895AE}" scale="55" showPageBreaks="1" printArea="1" view="pageBreakPreview">
      <pane ySplit="6" topLeftCell="A160" activePane="bottomLeft" state="frozen"/>
      <selection pane="bottomLeft" activeCell="M161" sqref="M161"/>
      <colBreaks count="1" manualBreakCount="1">
        <brk id="21" max="48" man="1"/>
      </colBreaks>
      <pageMargins left="0.43307086614173229" right="0.39370078740157483" top="0.31496062992125984" bottom="0.39370078740157483" header="0.31496062992125984" footer="0.39370078740157483"/>
      <printOptions horizontalCentered="1"/>
      <pageSetup paperSize="9" scale="38" orientation="landscape" horizontalDpi="300" verticalDpi="300" r:id="rId3"/>
      <headerFooter alignWithMargins="0">
        <oddFooter>&amp;RWK IV,1 Jungen</oddFooter>
      </headerFooter>
    </customSheetView>
  </customSheetViews>
  <mergeCells count="52">
    <mergeCell ref="B171:F171"/>
    <mergeCell ref="G171:H171"/>
    <mergeCell ref="B172:F172"/>
    <mergeCell ref="G172:H172"/>
    <mergeCell ref="B168:F168"/>
    <mergeCell ref="G168:H168"/>
    <mergeCell ref="B169:F169"/>
    <mergeCell ref="G169:H169"/>
    <mergeCell ref="B170:F170"/>
    <mergeCell ref="G170:H170"/>
    <mergeCell ref="B165:F165"/>
    <mergeCell ref="G165:H165"/>
    <mergeCell ref="B166:F166"/>
    <mergeCell ref="G166:H166"/>
    <mergeCell ref="B167:F167"/>
    <mergeCell ref="G167:H167"/>
    <mergeCell ref="B162:F162"/>
    <mergeCell ref="G162:H162"/>
    <mergeCell ref="B163:F163"/>
    <mergeCell ref="G163:H163"/>
    <mergeCell ref="B164:F164"/>
    <mergeCell ref="G164:H164"/>
    <mergeCell ref="F12:F16"/>
    <mergeCell ref="G12:G16"/>
    <mergeCell ref="F22:F26"/>
    <mergeCell ref="G22:G26"/>
    <mergeCell ref="F32:F36"/>
    <mergeCell ref="G32:G36"/>
    <mergeCell ref="F42:F46"/>
    <mergeCell ref="G42:G46"/>
    <mergeCell ref="F52:F56"/>
    <mergeCell ref="G52:G56"/>
    <mergeCell ref="F62:F66"/>
    <mergeCell ref="G62:G66"/>
    <mergeCell ref="F72:F76"/>
    <mergeCell ref="G72:G76"/>
    <mergeCell ref="F82:F86"/>
    <mergeCell ref="G82:G86"/>
    <mergeCell ref="F92:F96"/>
    <mergeCell ref="G92:G96"/>
    <mergeCell ref="F102:F106"/>
    <mergeCell ref="G102:G106"/>
    <mergeCell ref="F112:F116"/>
    <mergeCell ref="G112:G116"/>
    <mergeCell ref="F122:F126"/>
    <mergeCell ref="G122:G126"/>
    <mergeCell ref="F132:F136"/>
    <mergeCell ref="G132:G136"/>
    <mergeCell ref="F142:F146"/>
    <mergeCell ref="G142:G146"/>
    <mergeCell ref="F152:F156"/>
    <mergeCell ref="G152:G156"/>
  </mergeCells>
  <printOptions horizontalCentered="1"/>
  <pageMargins left="0.43307086614173229" right="0.39370078740157483" top="0.31496062992125984" bottom="0.39370078740157483" header="0.31496062992125984" footer="0.39370078740157483"/>
  <pageSetup paperSize="9" scale="38" orientation="landscape" horizontalDpi="4294967294" verticalDpi="300" r:id="rId4"/>
  <headerFooter alignWithMargins="0">
    <oddFooter>&amp;RWK IV,1 Jungen</oddFooter>
  </headerFooter>
  <colBreaks count="1" manualBreakCount="1">
    <brk id="21" max="48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Titelblatt WK IV,1 Mädchen</vt:lpstr>
      <vt:lpstr>WK_IV,1_Mädchen</vt:lpstr>
      <vt:lpstr>Titelblatt sonstige</vt:lpstr>
      <vt:lpstr>WK_IV,2_Mädchen</vt:lpstr>
      <vt:lpstr>WK_IV,1_Jungen</vt:lpstr>
      <vt:lpstr>WK_IV,2_Jungen</vt:lpstr>
      <vt:lpstr>'Titelblatt WK IV,1 Mädchen'!Druckbereich</vt:lpstr>
      <vt:lpstr>'WK_IV,1_Jungen'!Druckbereich</vt:lpstr>
      <vt:lpstr>'WK_IV,1_Mädchen'!Druckbereich</vt:lpstr>
      <vt:lpstr>'WK_IV,2_Jungen'!Druckbereich</vt:lpstr>
      <vt:lpstr>'WK_IV,2_Mädchen'!Druckbereich</vt:lpstr>
    </vt:vector>
  </TitlesOfParts>
  <Company>RS St. Matthias Bitburg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mende</cp:lastModifiedBy>
  <cp:lastPrinted>2020-03-05T16:57:26Z</cp:lastPrinted>
  <dcterms:created xsi:type="dcterms:W3CDTF">1998-02-04T19:52:19Z</dcterms:created>
  <dcterms:modified xsi:type="dcterms:W3CDTF">2020-03-05T18:14:55Z</dcterms:modified>
</cp:coreProperties>
</file>